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rinterSettings/printerSettings1.bin" ContentType="application/vnd.openxmlformats-officedocument.spreadsheetml.printerSettings"/>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rinterSettings/printerSettings2.bin" ContentType="application/vnd.openxmlformats-officedocument.spreadsheetml.printerSettings"/>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rinterSettings/printerSettings3.bin" ContentType="application/vnd.openxmlformats-officedocument.spreadsheetml.printerSettings"/>
  <Override PartName="/xl/drawings/drawing3.xml" ContentType="application/vnd.openxmlformats-officedocument.drawing+xml"/>
  <Override PartName="/xl/tables/table5.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printerSettings/printerSettings4.bin" ContentType="application/vnd.openxmlformats-officedocument.spreadsheetml.printerSettings"/>
  <Override PartName="/xl/drawings/drawing4.xml" ContentType="application/vnd.openxmlformats-officedocument.drawing+xml"/>
  <Override PartName="/xl/tables/table6.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printerSettings/printerSettings7.bin" ContentType="application/vnd.openxmlformats-officedocument.spreadsheetml.printerSettings"/>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30"/>
  <workbookPr codeName="ThisWorkbook"/>
  <mc:AlternateContent xmlns:mc="http://schemas.openxmlformats.org/markup-compatibility/2006">
    <mc:Choice Requires="x15">
      <x15ac:absPath xmlns:x15ac="http://schemas.microsoft.com/office/spreadsheetml/2010/11/ac" url="https://salix365.sharepoint.com/Del/OtherProgrammes/Phase 2 Scotland's Public Sector Heat Decarbonisation Fund (SPSHDF) Phase 2/08. MMR/"/>
    </mc:Choice>
  </mc:AlternateContent>
  <xr:revisionPtr revIDLastSave="0" documentId="8_{631B37E0-DA5B-48A6-8CB1-FF5594E6980E}" xr6:coauthVersionLast="47" xr6:coauthVersionMax="47" xr10:uidLastSave="{00000000-0000-0000-0000-000000000000}"/>
  <bookViews>
    <workbookView xWindow="-120" yWindow="-16320" windowWidth="29040" windowHeight="15720" firstSheet="2" activeTab="2" xr2:uid="{16B03D71-9B5E-4600-98B5-92A1496EFEDF}"/>
  </bookViews>
  <sheets>
    <sheet name="Version Control" sheetId="11" r:id="rId1"/>
    <sheet name="Guidance" sheetId="15" r:id="rId2"/>
    <sheet name="Step 2 Report" sheetId="2" r:id="rId3"/>
    <sheet name="MMR Creation Tables" sheetId="14" state="hidden" r:id="rId4"/>
    <sheet name="Step 1 Measure Progress" sheetId="10" r:id="rId5"/>
    <sheet name="Step 2.5 Conditions" sheetId="13" r:id="rId6"/>
    <sheet name="Step 3 Forecast" sheetId="3" r:id="rId7"/>
    <sheet name="Sheet1" sheetId="16" r:id="rId8"/>
    <sheet name="Backing Table" sheetId="12" r:id="rId9"/>
    <sheet name="Backing Sheet" sheetId="4" state="hidden" r:id="rId10"/>
  </sheets>
  <externalReferences>
    <externalReference r:id="rId11"/>
    <externalReference r:id="rId12"/>
  </externalReferences>
  <definedNames>
    <definedName name="DRange">'[1]Backing Sheet Buildings'!$D$2:INDEX('[1]Backing Sheet Buildings'!$D$2:$D$101,COUNTIF('[1]Backing Sheet Buildings'!$D$2:$D$101,"?*"))</definedName>
    <definedName name="DRangeSystems">'[1]Backing Sheet Buildings'!$L$2:INDEX('[1]Backing Sheet Buildings'!$L$2:$L$101,COUNTIF('[1]Backing Sheet Buildings'!$L$2:$L$101,"?*"))</definedName>
    <definedName name="Energy_Types">'[1]Step 4 Support Tool'!$AI$199:$AR$199</definedName>
    <definedName name="FRange">'[1]Backing Sheet Buildings'!$K$2:INDEX('[1]Backing Sheet Buildings'!XFC1:XFC50,COUNTIF('[1]Backing Sheet Buildings'!$K$2:$K$51,"*?"))</definedName>
    <definedName name="_xlnm.Print_Area" localSheetId="1">Guidance!$A$1:$T$207</definedName>
    <definedName name="_xlnm.Print_Area" localSheetId="6">'Step 3 Forecast'!$A$2:$AL$47</definedName>
    <definedName name="_xlnm.Print_Area">#REF!</definedName>
    <definedName name="Project_type">'[1]Extra look-up'!$A$3:$A$19</definedName>
    <definedName name="Salix_Grant" localSheetId="1">'[1]Extra look-up'!$G$54:$G$61</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6" i="12" l="1"/>
  <c r="L11" i="3"/>
  <c r="R33" i="3"/>
  <c r="T32" i="3"/>
  <c r="T31" i="3"/>
  <c r="T30" i="3"/>
  <c r="T29" i="3"/>
  <c r="T28" i="3"/>
  <c r="T27" i="3"/>
  <c r="T26" i="3"/>
  <c r="T25" i="3"/>
  <c r="S32" i="3"/>
  <c r="S31" i="3"/>
  <c r="S30" i="3"/>
  <c r="S29" i="3"/>
  <c r="S28" i="3"/>
  <c r="S27" i="3"/>
  <c r="S26" i="3"/>
  <c r="S25" i="3"/>
  <c r="R21" i="3"/>
  <c r="D21" i="3"/>
  <c r="P21" i="3"/>
  <c r="Q21" i="3"/>
  <c r="Q33" i="3"/>
  <c r="D14" i="2"/>
  <c r="J33" i="3"/>
  <c r="J39" i="2"/>
  <c r="D39" i="2" s="1"/>
  <c r="D10" i="2" a="1"/>
  <c r="D10" i="2" s="1"/>
  <c r="AV3" i="12"/>
  <c r="AU3" i="12"/>
  <c r="AT3" i="12"/>
  <c r="AS3" i="12"/>
  <c r="AR3" i="12"/>
  <c r="AQ3" i="12"/>
  <c r="AP3" i="12"/>
  <c r="AN3" i="12"/>
  <c r="J46" i="2"/>
  <c r="D46" i="2" s="1"/>
  <c r="J45" i="2"/>
  <c r="D45" i="2" s="1"/>
  <c r="J44" i="2"/>
  <c r="D44" i="2" s="1"/>
  <c r="J43" i="2"/>
  <c r="D43" i="2" s="1"/>
  <c r="J42" i="2"/>
  <c r="D42" i="2" s="1"/>
  <c r="J41" i="2"/>
  <c r="D41" i="2" s="1"/>
  <c r="J40" i="2"/>
  <c r="D40" i="2" s="1"/>
  <c r="BG3" i="12"/>
  <c r="BF3" i="12"/>
  <c r="BC3" i="12"/>
  <c r="BE3" i="12"/>
  <c r="BD3" i="12"/>
  <c r="F3" i="12"/>
  <c r="E3" i="12"/>
  <c r="A16" i="12" a="1"/>
  <c r="A16" i="12" s="1"/>
  <c r="BP3" i="12" a="1"/>
  <c r="BP3" i="12" s="1"/>
  <c r="D16" i="2" a="1"/>
  <c r="D16" i="2" s="1"/>
  <c r="D8" i="2" a="1"/>
  <c r="D8" i="2" s="1"/>
  <c r="D6" i="2" a="1"/>
  <c r="D6" i="2" s="1"/>
  <c r="B3" i="12" s="1"/>
  <c r="O33" i="3"/>
  <c r="P33" i="3"/>
  <c r="N33" i="3"/>
  <c r="D35" i="2" l="1"/>
  <c r="O21" i="3"/>
  <c r="S43" i="3"/>
  <c r="M21" i="3" l="1"/>
  <c r="N21" i="3"/>
  <c r="C43" i="3"/>
  <c r="AF11" i="14" a="1"/>
  <c r="AF11" i="14" s="1"/>
  <c r="AG11" i="14" a="1"/>
  <c r="AG11" i="14" s="1"/>
  <c r="AE11" i="14" a="1"/>
  <c r="AE11" i="14" s="1"/>
  <c r="E21" i="3"/>
  <c r="F21" i="3"/>
  <c r="G21" i="3"/>
  <c r="H21" i="3"/>
  <c r="I21" i="3"/>
  <c r="J21" i="3"/>
  <c r="K21" i="3"/>
  <c r="L21" i="3"/>
  <c r="L7" i="3" l="1"/>
  <c r="AE14" i="14" a="1"/>
  <c r="AE14" i="14" s="1"/>
  <c r="AJ3" i="4" a="1"/>
  <c r="AJ3" i="4" s="1"/>
  <c r="D13" i="3"/>
  <c r="B5" i="12"/>
  <c r="H16" i="12"/>
  <c r="F16" i="12"/>
  <c r="E16" i="12"/>
  <c r="D16" i="12"/>
  <c r="C16" i="12"/>
  <c r="I16" i="12" s="1"/>
  <c r="D3" i="12" s="1" a="1"/>
  <c r="D3" i="12" s="1"/>
  <c r="F5" i="12"/>
  <c r="F6" i="12"/>
  <c r="F7" i="12"/>
  <c r="F8" i="12"/>
  <c r="F9" i="12"/>
  <c r="F10" i="12"/>
  <c r="F11" i="12"/>
  <c r="F12" i="12"/>
  <c r="B16" i="12"/>
  <c r="I3" i="12"/>
  <c r="E13" i="12"/>
  <c r="C3" i="12"/>
  <c r="E5" i="12"/>
  <c r="E6" i="12"/>
  <c r="E7" i="12"/>
  <c r="E8" i="12"/>
  <c r="E9" i="12"/>
  <c r="E10" i="12"/>
  <c r="E11" i="12"/>
  <c r="E12" i="12"/>
  <c r="D5" i="12"/>
  <c r="D6" i="12"/>
  <c r="D7" i="12"/>
  <c r="D8" i="12"/>
  <c r="D9" i="12"/>
  <c r="D10" i="12"/>
  <c r="D11" i="12"/>
  <c r="D12" i="12"/>
  <c r="C5" i="12"/>
  <c r="B6" i="12"/>
  <c r="C6" i="12"/>
  <c r="B7" i="12"/>
  <c r="C7" i="12"/>
  <c r="B8" i="12"/>
  <c r="C8" i="12"/>
  <c r="B9" i="12"/>
  <c r="C9" i="12"/>
  <c r="B10" i="12"/>
  <c r="C10" i="12"/>
  <c r="B11" i="12"/>
  <c r="C11" i="12"/>
  <c r="B12" i="12"/>
  <c r="C12" i="12"/>
  <c r="A6" i="12"/>
  <c r="A7" i="12"/>
  <c r="A8" i="12"/>
  <c r="A9" i="12"/>
  <c r="A10" i="12"/>
  <c r="A11" i="12"/>
  <c r="A12" i="12"/>
  <c r="A5" i="12"/>
  <c r="AE38" i="3" l="1"/>
  <c r="R15" i="3"/>
  <c r="BB3" i="12"/>
  <c r="BA3" i="12"/>
  <c r="AZ3" i="12"/>
  <c r="AY3" i="12"/>
  <c r="AX3" i="12"/>
  <c r="AW3" i="12"/>
  <c r="AD3" i="12"/>
  <c r="AC3" i="12"/>
  <c r="AB3" i="12"/>
  <c r="AA3" i="12"/>
  <c r="Z3" i="12"/>
  <c r="Y3" i="12"/>
  <c r="X3" i="12"/>
  <c r="V3" i="12"/>
  <c r="K3" i="12"/>
  <c r="J3" i="12"/>
  <c r="H3" i="12"/>
  <c r="G3" i="12"/>
  <c r="A3" i="12"/>
  <c r="BQ3" i="12" s="1"/>
  <c r="P35" i="3" l="1"/>
  <c r="O35" i="3"/>
  <c r="N35" i="3"/>
  <c r="C63" i="2" l="1"/>
  <c r="U3" i="12"/>
  <c r="D33" i="3"/>
  <c r="D35" i="3" s="1"/>
  <c r="T3" i="12" l="1"/>
  <c r="S3" i="12"/>
  <c r="R3" i="12"/>
  <c r="Q3" i="12"/>
  <c r="P3" i="12"/>
  <c r="O3" i="12"/>
  <c r="AB4" i="4"/>
  <c r="M3" i="12" l="1"/>
  <c r="L3" i="12"/>
  <c r="D15" i="3" l="1"/>
  <c r="D9" i="3"/>
  <c r="I117" i="2"/>
  <c r="E37" i="3" l="1"/>
  <c r="D37" i="3" s="1"/>
  <c r="F35" i="3"/>
  <c r="G33" i="3"/>
  <c r="G35" i="3" s="1"/>
  <c r="H33" i="3"/>
  <c r="I33" i="3"/>
  <c r="I35" i="3" s="1"/>
  <c r="J35" i="3"/>
  <c r="K33" i="3"/>
  <c r="L33" i="3"/>
  <c r="L35" i="3" s="1"/>
  <c r="M33" i="3"/>
  <c r="L13" i="3" l="1"/>
  <c r="R37" i="3"/>
  <c r="M35" i="3"/>
  <c r="P37" i="3"/>
  <c r="H35" i="3"/>
  <c r="E35" i="3"/>
  <c r="K35" i="3"/>
  <c r="I41" i="3"/>
  <c r="H41" i="3"/>
  <c r="K41" i="3"/>
  <c r="J41" i="3"/>
  <c r="AF41" i="3"/>
  <c r="G41" i="3"/>
  <c r="N41" i="3"/>
  <c r="F41" i="3"/>
  <c r="M41" i="3"/>
  <c r="E41" i="3"/>
  <c r="L41" i="3"/>
  <c r="AH41" i="3" l="1"/>
  <c r="AH39" i="3"/>
  <c r="AK33" i="3" l="1"/>
  <c r="AJ33" i="3"/>
  <c r="N11" i="3" l="1"/>
  <c r="N13" i="3"/>
  <c r="L15" i="3" l="1"/>
  <c r="N15" i="3" s="1"/>
  <c r="D7" i="3"/>
  <c r="F39" i="2"/>
  <c r="AE3" i="12" s="1"/>
  <c r="F45" i="2"/>
  <c r="AL3" i="12" s="1"/>
  <c r="F40" i="2"/>
  <c r="AG3" i="12" s="1"/>
  <c r="F44" i="2"/>
  <c r="AK3" i="12" s="1"/>
  <c r="F41" i="2"/>
  <c r="AH3" i="12" s="1"/>
  <c r="F46" i="2"/>
  <c r="AM3" i="12" s="1"/>
  <c r="F42" i="2"/>
  <c r="AI3" i="12" s="1"/>
  <c r="F43" i="2"/>
  <c r="AJ3" i="12" s="1"/>
  <c r="R3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tc={4142FBDB-2564-4D8E-8674-06732E789A8D}</author>
    <author>Zoe Hurst</author>
  </authors>
  <commentList>
    <comment ref="C74" authorId="0" shapeId="0" xr:uid="{4142FBDB-2564-4D8E-8674-06732E789A8D}">
      <text>
        <t>[Threaded comment]
Your version of Excel allows you to read this threaded comment; however, any edits to it will get removed if the file is opened in a newer version of Excel. Learn more: https://go.microsoft.com/fwlink/?linkid=870924
Comment:
    Is the 10% rule still the same for this round? Remember these discussions previously but can’t remember
Reply:
    Will have to check with ECT on this. I think our 10% change request rule is around CCR changes</t>
      </text>
    </comment>
    <comment ref="C146" authorId="1" shapeId="0" xr:uid="{108A4387-F668-4FD9-9924-BB0B8E6552BE}">
      <text>
        <r>
          <rPr>
            <sz val="11"/>
            <color theme="1"/>
            <rFont val="Calibri"/>
            <family val="2"/>
            <scheme val="minor"/>
          </rPr>
          <t>Zoe Hurst:
Example to be amended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tc={623EFC10-DBAA-4FE5-B2EE-AB1D203AAD38}</author>
    <author>tc={373562E2-E464-4D84-AE81-9A77871B7055}</author>
  </authors>
  <commentList>
    <comment ref="C51" authorId="0" shapeId="0" xr:uid="{623EFC10-DBAA-4FE5-B2EE-AB1D203AAD38}">
      <text>
        <t>[Threaded comment]
Your version of Excel allows you to read this threaded comment; however, any edits to it will get removed if the file is opened in a newer version of Excel. Learn more: https://go.microsoft.com/fwlink/?linkid=870924
Comment:
    Can this be moved to row 33?
Reply:
    Yes done</t>
      </text>
    </comment>
    <comment ref="E51" authorId="1" shapeId="0" xr:uid="{373562E2-E464-4D84-AE81-9A77871B7055}">
      <text>
        <t>[Threaded comment]
Your version of Excel allows you to read this threaded comment; however, any edits to it will get removed if the file is opened in a newer version of Excel. Learn more: https://go.microsoft.com/fwlink/?linkid=870924
Comment:
    Any chance of highlighting if lower than payments in past of forecast?
Reply:
    Done
Reply:
    This will only work if the actuals are updated correctly and the date on the forecast sheet is correct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tc={002FA80A-8BD4-4D30-897A-A80AEB095BDD}</author>
  </authors>
  <commentList>
    <comment ref="C5" authorId="0" shapeId="0" xr:uid="{002FA80A-8BD4-4D30-897A-A80AEB095BDD}">
      <text>
        <t>[Threaded comment]
Your version of Excel allows you to read this threaded comment; however, any edits to it will get removed if the file is opened in a newer version of Excel. Learn more: https://go.microsoft.com/fwlink/?linkid=870924
Comment:
    @Jake Smith this is going to be the ID on the CRM the measure refeernce is from the PET
Reply:
    @Laurence Denyer This has been added to the flow</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tc={BD5E6370-F419-4346-84EE-AF5752CAE898}</author>
  </authors>
  <commentList>
    <comment ref="J8" authorId="0" shapeId="0" xr:uid="{BD5E6370-F419-4346-84EE-AF5752CAE898}">
      <text>
        <t xml:space="preserve">[Threaded comment]
Your version of Excel allows you to read this threaded comment; however, any edits to it will get removed if the file is opened in a newer version of Excel. Learn more: https://go.microsoft.com/fwlink/?linkid=870924
Comment:
    @Laurence Denyer can you explain formating red when outstanding and expected date in the future? Is it to do with milestones
Reply:
    The rules are:
- If the milestone is 100% complete and the date is in the future make date field red. 
- If the milestone is 100% complete and the condition status isn't "Resolved" make the condition status and progress in satisfying... cell red
Reply:
    Ok, that’s fine, is this all logged somewhere?
Reply:
    It's logged in the document by looking at the fomulas
Reply:
    But nowhere else
Reply:
    If the milestone is 100% complete and the date is in the future can we make the date field green or blue (anything but red really to make it clear what is outstanding). 
Reply:
    Keep it as simple as possible please:
 - Outstanding but not yet out of date - clear
 - Complete - Green
 - Outstanding and out of date  - red
Or something like that
Reply:
    I've done the following:
-  if outstanding but milestone isn't 100% - Clear
-  if milestone complete and condition outstanding - Red
- if complete - green 
If Milestone is 100% complete - and the date is in the future it is red because it is outstanding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<sst xmlns="http://schemas.openxmlformats.org/spreadsheetml/2006/main" count="649" uniqueCount="516">
  <si>
    <t>Version</t>
  </si>
  <si>
    <t>Date</t>
  </si>
  <si>
    <t>Commentary</t>
  </si>
  <si>
    <t>Version 1</t>
  </si>
  <si>
    <t xml:space="preserve">First Version </t>
  </si>
  <si>
    <t>Version 1.1</t>
  </si>
  <si>
    <t>Small formatting edits</t>
  </si>
  <si>
    <t>Version 1.5</t>
  </si>
  <si>
    <t>Conditions moved to its own tab</t>
  </si>
  <si>
    <t>Version 1.6</t>
  </si>
  <si>
    <t>Background colour change</t>
  </si>
  <si>
    <t>Version 1.7</t>
  </si>
  <si>
    <t xml:space="preserve">Edited for SPSHDF phase 1 </t>
  </si>
  <si>
    <t>Version 1.8</t>
  </si>
  <si>
    <t>Edited for SPSHDF phase 2</t>
  </si>
  <si>
    <t xml:space="preserve">Scotland's Public Sector Heat Decarbonisation Fund (SPSHDF) Phase 2: Monthly Monitoring Report - Guidance </t>
  </si>
  <si>
    <t>Please read this guidance carefully before completing the Monthly Monitoring Report</t>
  </si>
  <si>
    <t>1. Submitting your Monthly Monitoring Report</t>
  </si>
  <si>
    <r>
      <t>An updated version of this report must be submitted to your Salix relationship manager on the 15th calendar day</t>
    </r>
    <r>
      <rPr>
        <sz val="11"/>
        <color rgb="FFFF0000"/>
        <rFont val="Verdana"/>
      </rPr>
      <t xml:space="preserve"> </t>
    </r>
    <r>
      <rPr>
        <sz val="11"/>
        <color rgb="FF382573"/>
        <rFont val="Verdana"/>
      </rPr>
      <t xml:space="preserve">of each month at the latest. You must provide the report on the previous working day if the 15th calendar day falls on a weekend or bank holiday.	</t>
    </r>
  </si>
  <si>
    <t>Reporting period</t>
  </si>
  <si>
    <t>Latest date to submit the monthly monitoring report</t>
  </si>
  <si>
    <t>11 Mar 25 to 10 April 25</t>
  </si>
  <si>
    <t>11 Apr 25 to 10 May 25</t>
  </si>
  <si>
    <t>11 May 25 to 10 Jun 25</t>
  </si>
  <si>
    <t>11 Jun 25 to 10 Jul 25</t>
  </si>
  <si>
    <t>11 Jul 25 to 10 Aug 25</t>
  </si>
  <si>
    <t>11 Aug 25 to 10 Sep 25</t>
  </si>
  <si>
    <t>11 Sep 25 to 10 Oct 25</t>
  </si>
  <si>
    <t>11 Oct 25 to 10 Nov 25</t>
  </si>
  <si>
    <t>11 Nov 25 to 10 Dec 25</t>
  </si>
  <si>
    <t>11 Dec 25 to 10 Jan 26</t>
  </si>
  <si>
    <t>11 Jan 26 to 10 Feb 26</t>
  </si>
  <si>
    <t>11 Feb 26 to 10 Mar 26</t>
  </si>
  <si>
    <t>11 Mar 26 to 10 April 26</t>
  </si>
  <si>
    <t xml:space="preserve">
If the below scenarios arise, you need to report these by exception within three business days: 
•  	Changes in cost &gt; 10% 
•  	Changes in scope (technologies)  
•  	Completion is delayed
•  	Project, or elements of a project, no longer able to proceed, detailing any reasons for the decision 
 </t>
  </si>
  <si>
    <t>2. Completing: 'Step 1 Site Progress'</t>
  </si>
  <si>
    <t>Each of the sites and associated measures, as detailed in your original Application Form, will be listed for you. For each measure, select from the drop down list the status that most appropriately reflects the progress of that measure. Following any approved scope changes, your Salix relationship manager will coordinate sending you an updated version of this form with your updated sites and measures. If you are planning to abandon any sites/works or are waiting on an updated MMR from your relationship manager you can use the 'No Longer Going Ahead' option.
Please refer to the definitions at the bottom of this page when deciding which status best fits the measure’s progress. This will automatically fill some sections of the Report Tab.
An explanation must be provided in the Commentary column and Milestones comments section of Step 2 if the status of your overall project regresses.</t>
  </si>
  <si>
    <t>3. Completing: 'Step 2 Report'</t>
  </si>
  <si>
    <t xml:space="preserve">Please complete the report relating to the project’s progress up to the 10th calendar day of that month. 
For example, if you submit a report on 15th May, this should cover aspects of your project that occurred between 11th April - 10th May.	
Note that some fields are coloured purple. These have been pre-populated and cannot be amended.  
Contact your Salix relationship manager if you believe there is an error within these fields.
</t>
  </si>
  <si>
    <r>
      <rPr>
        <b/>
        <sz val="12"/>
        <color theme="6"/>
        <rFont val="Verdana"/>
        <family val="2"/>
      </rPr>
      <t xml:space="preserve">1.  Project Status
</t>
    </r>
    <r>
      <rPr>
        <b/>
        <sz val="11"/>
        <color theme="6"/>
        <rFont val="Verdana"/>
        <family val="2"/>
      </rPr>
      <t xml:space="preserve">	</t>
    </r>
    <r>
      <rPr>
        <sz val="11"/>
        <color theme="6"/>
        <rFont val="Verdana"/>
        <family val="2"/>
      </rPr>
      <t xml:space="preserve">			
•  	Where answers are in the form of a drop down list, please pick the most relevant option. 
•  	It is imperative that you inform Salix, and provide commentary, should there be a change in the current expected completion date compared to the project completion date recorded in your Grant Offer Letter.
•  	Please provide a brief summary of key updates from the period as well as your project goals for the next reporting period. 
•  	The overall milestone status will be pre-populated for you based on the information you provide in the Site Progress tab.
•  	Please provide the total internal spend so far on the project. This should include any funding you have drawn down from Salix, are about to draw down from Salix and your own contribution.
•  	For more complex projects, you can also breakdown your progress on a site by site or technology by technology basis in the “Comments” section. 
•  	Should you want to provide further details on specific project milestones, you can do so in the "Comments" section against each milestone. 
•  	Detailed definitions of each project milestone can be found below.
•  	If you are yet to complete a milestone please provide your best estimate  of when your project will complete that milestone. If you have completed a milestone, please enter the date it was completed.
•  	In </t>
    </r>
    <r>
      <rPr>
        <i/>
        <sz val="11"/>
        <color theme="6"/>
        <rFont val="Verdana"/>
        <family val="2"/>
      </rPr>
      <t>total project spent to date</t>
    </r>
    <r>
      <rPr>
        <sz val="11"/>
        <color theme="6"/>
        <rFont val="Verdana"/>
        <family val="2"/>
      </rPr>
      <t xml:space="preserve"> please indicate the amount you have spent on your project so far, including from the Scotland grant (even if this has not yet been claimed from Salix) and from other funding sources.</t>
    </r>
  </si>
  <si>
    <r>
      <rPr>
        <b/>
        <sz val="12"/>
        <color theme="6"/>
        <rFont val="Verdana"/>
        <family val="2"/>
      </rPr>
      <t xml:space="preserve">2. Measures and Costs
</t>
    </r>
    <r>
      <rPr>
        <sz val="11"/>
        <color theme="6"/>
        <rFont val="Verdana"/>
        <family val="2"/>
      </rPr>
      <t xml:space="preserve">
Please indicate whether the scope of your project is expected to change. You can add a brief comment in this section, detailing the reasons for the potential change and when you expect to submit the change request.
</t>
    </r>
  </si>
  <si>
    <r>
      <rPr>
        <sz val="11"/>
        <color rgb="FF382573"/>
        <rFont val="Verdana"/>
      </rPr>
      <t xml:space="preserve">
</t>
    </r>
    <r>
      <rPr>
        <b/>
        <sz val="11"/>
        <color rgb="FF382573"/>
        <rFont val="Verdana"/>
      </rPr>
      <t xml:space="preserve">Note that if your project scope is due to change, you must submit a change request form (which can be downloaded from the Salix website) to your Salix relationship manager. The form must detail any changes which can affect the compliance of your project, for example:
</t>
    </r>
    <r>
      <rPr>
        <sz val="11"/>
        <color rgb="FF382573"/>
        <rFont val="Verdana"/>
      </rPr>
      <t xml:space="preserve">
•  	Change of site, including site abandonment
•  	Change of technology and measures, including their abandonment
•  	Change of cost &gt; 10%
Following an agreed scope change you will be sent an updated version of your template Monthly Monitoring Report with an updated Site Progress tab. For more information, read the guidance included in the change request form carefully and contact your Salix relationship manager if you have any questions or concerns. </t>
    </r>
  </si>
  <si>
    <r>
      <rPr>
        <b/>
        <sz val="12"/>
        <color theme="6"/>
        <rFont val="Verdana"/>
        <family val="2"/>
      </rPr>
      <t xml:space="preserve">3. Key Risks/Issues Impacting on Project Delivery
</t>
    </r>
    <r>
      <rPr>
        <sz val="11"/>
        <color theme="6"/>
        <rFont val="Verdana"/>
        <family val="2"/>
      </rPr>
      <t xml:space="preserve">
•  	If applicable, provide updates on the four listed risks/issues that may impact your project. If this risk is not applicable to your project,  put down “N/A” 
•  	Please specify whether it is a risk or an issue. Please use the definitions that a risk is the potential of a situation or event to impact on the achievement of the project and an issue is a problem that is immediate or is about to occur that will breach tolerance for work on the project.
•  	Report any other key risks or issues your project is facing and use the definitions that are detailed in the section to determine whether the risk/issue is Low/Medium/High.
•  	The maximum key risks/issues that can be reported is limited to nine. Should you wish to report on more risks/issues, you can do so via a detailed Risk Register.
•  	You must submit a detailed Risk Register with your first Monitoring Report. Thereafter, you are required to submit an updated Risk Register in the event of a substantial change to the risks your project is facing. </t>
    </r>
  </si>
  <si>
    <r>
      <rPr>
        <b/>
        <sz val="12"/>
        <color theme="6"/>
        <rFont val="Verdana"/>
        <family val="2"/>
      </rPr>
      <t xml:space="preserve">4. Internal Governance
</t>
    </r>
    <r>
      <rPr>
        <sz val="11"/>
        <color theme="6"/>
        <rFont val="Verdana"/>
        <family val="2"/>
      </rPr>
      <t xml:space="preserve">
Please provide an update of any project governance processes, including details of the project management team, senior involvement, and project boards. Report if any key members of the project management team have changed and provide a summary of their responsibilities. 
</t>
    </r>
    <r>
      <rPr>
        <b/>
        <sz val="11"/>
        <color theme="6"/>
        <rFont val="Verdana"/>
        <family val="2"/>
      </rPr>
      <t xml:space="preserve">You must inform Salix immediately if there is a change in Authorising Official/Accountable Officer/key personnel.
</t>
    </r>
    <r>
      <rPr>
        <sz val="11"/>
        <color theme="6"/>
        <rFont val="Verdana"/>
        <family val="2"/>
      </rPr>
      <t xml:space="preserve">
Additional details regarding senior involvement and external consultants, that are closely involved with the management of the project, should also be included.</t>
    </r>
  </si>
  <si>
    <r>
      <rPr>
        <b/>
        <sz val="12"/>
        <color theme="6"/>
        <rFont val="Verdana"/>
        <family val="2"/>
      </rPr>
      <t xml:space="preserve">5. Project Approvals
</t>
    </r>
    <r>
      <rPr>
        <sz val="11"/>
        <color theme="6"/>
        <rFont val="Verdana"/>
        <family val="2"/>
      </rPr>
      <t xml:space="preserve">
Provide details on the types of approvals necessary for the project to complete within the agreed scope and by the Grant End Date. The types of approval can be, but are not limited to: senior approval, contract approval, planning permissions, DNO approval, and/or other internal approvals e.g. board, governors or finance approvals. </t>
    </r>
  </si>
  <si>
    <t>4. Completing: 'Step 2.5 Conditions'</t>
  </si>
  <si>
    <t xml:space="preserve">
Each of the conditions, as detailed in your Grant Offer Letter, will be listed for you. Please populate the table with a date by which you expect to provide information pertaining to each individual condition to Salix. Add any other relevant information regarding your progress towards satisfying the conditions in the “Comments” section. Please only change to condition status resolved if this has been confirmed by your Salix relationship manager. </t>
  </si>
  <si>
    <t>5. Completing: 'Step 3 Forecast'</t>
  </si>
  <si>
    <t>Salix is required to provide an accurate yearly forecast to Scottish Government each month on the value and frequency of payments we expect to draw down from Government. Each month Salix then draw down funds for Scotland's Public Sector Heat Decarbonisation Fund projects based on the forecasts provided in the MMRs.  To this end we ask that you submit an accurate forecast for each of your expected payment claims. 
It is important that once you have submitted your forecast you make a payment request to Salix for the relevant amount in the stated period. If you submit a payment request which is different to the amount that you had forecast, you will need to provide an updated forecast to reflect this. Payment requests which have a large variance from the forecast may impact Salix's ability to make payment to you.
The expectation is that you will submit a payment request following the completion of a milestone. However, we recognise that the delivery of complex capital works’ programmes may mean that interim payments within each milestone may be required. Therefore, it is not a requirement to have fully completed a milestone to make a payment request for relevant works and multiple payment requests can be submitted per milestone.</t>
  </si>
  <si>
    <r>
      <rPr>
        <sz val="11"/>
        <color rgb="FF382573"/>
        <rFont val="Verdana"/>
      </rPr>
      <t xml:space="preserve">•  	Fill out the table, indicating the month in which you will require an interim grant payment from Salix. </t>
    </r>
    <r>
      <rPr>
        <i/>
        <sz val="11"/>
        <color rgb="FF382573"/>
        <rFont val="Verdana"/>
      </rPr>
      <t xml:space="preserve">Please note, a valid payment request must be submitted to Salix by the last day to submit payment request date.
</t>
    </r>
    <r>
      <rPr>
        <sz val="11"/>
        <color rgb="FF382573"/>
        <rFont val="Verdana"/>
      </rPr>
      <t xml:space="preserve">
•  	Update the date completing forecast.
•  	Once you have submitted a payment request, ensure the actuals are added accurately to the table so that remaining forecasted value is correct
•  	Ensure that the figures reported are </t>
    </r>
    <r>
      <rPr>
        <b/>
        <sz val="11"/>
        <color rgb="FF382573"/>
        <rFont val="Verdana"/>
      </rPr>
      <t>the grant expenditure only</t>
    </r>
    <r>
      <rPr>
        <sz val="11"/>
        <color rgb="FF382573"/>
        <rFont val="Verdana"/>
      </rPr>
      <t xml:space="preserve">. The sum of forecasted and paid figures must therefore equal the grant funding approved by Salix.
•  	Funding covered by the public sector body or VAT that you will not be claiming under your grant funding </t>
    </r>
    <r>
      <rPr>
        <b/>
        <sz val="11"/>
        <color rgb="FF382573"/>
        <rFont val="Verdana"/>
      </rPr>
      <t>should not</t>
    </r>
    <r>
      <rPr>
        <sz val="11"/>
        <color rgb="FF382573"/>
        <rFont val="Verdana"/>
      </rPr>
      <t xml:space="preserve"> be included in forecasted figures.
•  If there has been any change to your forecast compared to previous submissions, you need to detail the reasons behind this.
•  Salix will pay clients once a month for</t>
    </r>
    <r>
      <rPr>
        <sz val="11"/>
        <color rgb="FFFF0000"/>
        <rFont val="Verdana"/>
      </rPr>
      <t xml:space="preserve"> </t>
    </r>
    <r>
      <rPr>
        <b/>
        <sz val="11"/>
        <color rgb="FF382573"/>
        <rFont val="Verdana"/>
      </rPr>
      <t>forecasted payments only</t>
    </r>
    <r>
      <rPr>
        <sz val="11"/>
        <color rgb="FF382573"/>
        <rFont val="Verdana"/>
      </rPr>
      <t>, usually on the 3rd Wednesday of each month</t>
    </r>
    <r>
      <rPr>
        <sz val="11"/>
        <color rgb="FFFF0000"/>
        <rFont val="Verdana"/>
      </rPr>
      <t xml:space="preserve"> </t>
    </r>
    <r>
      <rPr>
        <sz val="11"/>
        <color rgb="FF382573"/>
        <rFont val="Verdana"/>
      </rPr>
      <t xml:space="preserve">(please check below for exact dates) based on the provision of sufficient evidence to support this spend incurred. 
•  	Note that you will need to make a payment claim no later than the </t>
    </r>
    <r>
      <rPr>
        <b/>
        <sz val="11"/>
        <color rgb="FF2DAE76"/>
        <rFont val="Verdana"/>
      </rPr>
      <t>last day to submit payment request</t>
    </r>
    <r>
      <rPr>
        <sz val="11"/>
        <color rgb="FF382573"/>
        <rFont val="Verdana"/>
      </rPr>
      <t xml:space="preserve"> in order to draw down your payment for the next month.
•  	You must provide an accurate forecast at least </t>
    </r>
    <r>
      <rPr>
        <b/>
        <sz val="11"/>
        <color rgb="FF2DAE76"/>
        <rFont val="Verdana"/>
      </rPr>
      <t>2 months</t>
    </r>
    <r>
      <rPr>
        <sz val="11"/>
        <color rgb="FF382573"/>
        <rFont val="Verdana"/>
      </rPr>
      <t xml:space="preserve"> in advance of the month you expect to receive your payment. 
For example, to receive a payment in the month of August, this payment must have been included in the forecast provided in June.  Please refer to the table and example below for more guidance.</t>
    </r>
  </si>
  <si>
    <r>
      <rPr>
        <sz val="11"/>
        <color rgb="FF382573"/>
        <rFont val="Verdana"/>
      </rPr>
      <t>EXAMPLE
On</t>
    </r>
    <r>
      <rPr>
        <sz val="11"/>
        <color rgb="FFFF0000"/>
        <rFont val="Verdana"/>
      </rPr>
      <t xml:space="preserve"> </t>
    </r>
    <r>
      <rPr>
        <b/>
        <sz val="11"/>
        <color rgb="FF382573"/>
        <rFont val="Verdana"/>
      </rPr>
      <t>13th June</t>
    </r>
    <r>
      <rPr>
        <sz val="11"/>
        <color rgb="FF382573"/>
        <rFont val="Verdana"/>
      </rPr>
      <t xml:space="preserve">, you inform us by updating your payment forecast in the Monthly Monitoring Report that your detailed project designs will be ready on </t>
    </r>
    <r>
      <rPr>
        <b/>
        <sz val="11"/>
        <color rgb="FF382573"/>
        <rFont val="Verdana"/>
      </rPr>
      <t>1st July</t>
    </r>
    <r>
      <rPr>
        <sz val="11"/>
        <color rgb="FF382573"/>
        <rFont val="Verdana"/>
      </rPr>
      <t xml:space="preserve"> and there will be a cost of £45,000 associated with the completion of this milestone. 
You have informed us (via the payment forecast) you will have all of your invoices ready in order to make a claim by </t>
    </r>
    <r>
      <rPr>
        <b/>
        <sz val="11"/>
        <color rgb="FF382573"/>
        <rFont val="Verdana"/>
      </rPr>
      <t>23rd July</t>
    </r>
    <r>
      <rPr>
        <sz val="11"/>
        <color rgb="FF382573"/>
        <rFont val="Verdana"/>
      </rPr>
      <t xml:space="preserve"> for the expenditures associated with this milestone to recieve payment in August.</t>
    </r>
  </si>
  <si>
    <t>Period</t>
  </si>
  <si>
    <t>Report/forecast submission date</t>
  </si>
  <si>
    <t>Last date to submit payment claim to Salix</t>
  </si>
  <si>
    <t>Date Salix makes payment to client</t>
  </si>
  <si>
    <t>Accrualls 24/25</t>
  </si>
  <si>
    <t xml:space="preserve">
In order to make a valid payment request please submit the following to your Salix relationship manager:
•  	A completed Schedule 1 Payment Request
•  	Appropriate evidence of need in the form of invoices and contracts to support your claim in line with your payment forecast. 
•  	A Statement of Expenditure 
Please access these documents via the Salix website.</t>
  </si>
  <si>
    <t>Definitions</t>
  </si>
  <si>
    <t xml:space="preserve">Approval complete </t>
  </si>
  <si>
    <t xml:space="preserve">Board, Finance, PFI and all other Internal approvals, necessary for this measure, have been obtained. </t>
  </si>
  <si>
    <t xml:space="preserve">Final design complete </t>
  </si>
  <si>
    <t xml:space="preserve">Final detailed design for this measure is fully completed, including details of equipment size, performance and cost.  </t>
  </si>
  <si>
    <t xml:space="preserve">Out to tender </t>
  </si>
  <si>
    <t xml:space="preserve">Tenders have been submitted and contractors are in the process of bidding. (Note that this can be in the form of different types of procurement routes, including but not limited to a mini-competition/call off contract if you are utilising a Framework, or direct contract if you are part of a Central Purchasing Body, etc.). More details in relation to the chosen procurement route must be provided within the Project Status Section of the report. </t>
  </si>
  <si>
    <t xml:space="preserve">Tenders complete </t>
  </si>
  <si>
    <t>Tender has ended and bids for this measure have been evaluated. The chosen contractor and the firm costs relevant to this measure have been approved, and the contract has been awarded.</t>
  </si>
  <si>
    <t xml:space="preserve">Order placed </t>
  </si>
  <si>
    <t>The contractor has placed orders for this measure.</t>
  </si>
  <si>
    <t xml:space="preserve">Works in Progress - Equipment on site </t>
  </si>
  <si>
    <t xml:space="preserve">Equipment necessary for this technology to be commissioned has been delivered to  the respective site.  </t>
  </si>
  <si>
    <t xml:space="preserve">Works in Progress - Equipment installation in progress </t>
  </si>
  <si>
    <t>The equipment that has been delivered is ready to be fitted and contractors are  in the process of installing it.</t>
  </si>
  <si>
    <t xml:space="preserve">Completed on site </t>
  </si>
  <si>
    <t>All equipment related to this technology is installed and the measure can now begin to be tested for its operational features</t>
  </si>
  <si>
    <t xml:space="preserve">Commissioned </t>
  </si>
  <si>
    <t xml:space="preserve">The equipment has been tested and works as per its design. All final snagging works have completed and the technology is operational. </t>
  </si>
  <si>
    <t xml:space="preserve">No longer going ahead </t>
  </si>
  <si>
    <t>The technology is no longer being installed on site (inform your Salix relationship manager as a matter of priority).</t>
  </si>
  <si>
    <t xml:space="preserve">Step 2: Project Report
</t>
  </si>
  <si>
    <t>Organisation name:</t>
  </si>
  <si>
    <t>Submission ID:</t>
  </si>
  <si>
    <t xml:space="preserve">Grant value Awarded: </t>
  </si>
  <si>
    <t>Date Provided to Salix:</t>
  </si>
  <si>
    <t>Reporting period:</t>
  </si>
  <si>
    <t xml:space="preserve">Original expected completion date: </t>
  </si>
  <si>
    <t>If your information is not on record, please enter your details below. You must be an employee of the Public Sector Body to fill out the monitoring report!</t>
  </si>
  <si>
    <r>
      <rPr>
        <b/>
        <sz val="11"/>
        <color rgb="FF382573"/>
        <rFont val="Verdana"/>
        <family val="2"/>
      </rPr>
      <t>Name of person completing monitoring r</t>
    </r>
    <r>
      <rPr>
        <b/>
        <sz val="11"/>
        <color rgb="FF2B1C57"/>
        <rFont val="Verdana"/>
        <family val="2"/>
      </rPr>
      <t>eport:</t>
    </r>
  </si>
  <si>
    <t xml:space="preserve"> </t>
  </si>
  <si>
    <t>Job Title:</t>
  </si>
  <si>
    <t>Contact Type:</t>
  </si>
  <si>
    <t>Position in the organisation:</t>
  </si>
  <si>
    <t>Email:</t>
  </si>
  <si>
    <t>Main Phone:</t>
  </si>
  <si>
    <t>1.   Project Status</t>
  </si>
  <si>
    <t xml:space="preserve">Please provide an update on the status of the project, including whether this is on track for completion by the Grant End Date (i.e. 31st March 2026) and the current delivery stage of the project. </t>
  </si>
  <si>
    <r>
      <t>Overall stat</t>
    </r>
    <r>
      <rPr>
        <b/>
        <sz val="10"/>
        <color theme="0"/>
        <rFont val="Verdana"/>
        <family val="2"/>
      </rPr>
      <t>us</t>
    </r>
    <r>
      <rPr>
        <i/>
        <sz val="10"/>
        <color theme="0"/>
        <rFont val="Verdana"/>
        <family val="2"/>
      </rPr>
      <t xml:space="preserve"> – i.e. compared to the Grant End Date</t>
    </r>
  </si>
  <si>
    <t>On track</t>
  </si>
  <si>
    <t>Current expected practical completion date</t>
  </si>
  <si>
    <t>(Please enter this and all other dates in the following format: DD/MM/YYYY)</t>
  </si>
  <si>
    <r>
      <t xml:space="preserve">Comments </t>
    </r>
    <r>
      <rPr>
        <i/>
        <sz val="10"/>
        <color theme="0"/>
        <rFont val="Verdana"/>
        <family val="2"/>
      </rPr>
      <t xml:space="preserve">– where current date differs from original expected completion date </t>
    </r>
  </si>
  <si>
    <t xml:space="preserve">Total internal project spend to date </t>
  </si>
  <si>
    <r>
      <rPr>
        <b/>
        <sz val="11"/>
        <color rgb="FFFFFFFF"/>
        <rFont val="Verdana"/>
        <family val="2"/>
      </rPr>
      <t xml:space="preserve">Key updates in period 
</t>
    </r>
    <r>
      <rPr>
        <i/>
        <sz val="10"/>
        <color rgb="FFFFFFFF"/>
        <rFont val="Verdana"/>
        <family val="2"/>
      </rPr>
      <t>What has changed since your last Monthly Monitoring Report?
Have any measures moved from one milestone to the next?
Have any of your key risks reduced? 
Have you taken any steps to reduce the key risks?
Are you confident that the full project will complete?</t>
    </r>
  </si>
  <si>
    <t>Focus for next period</t>
  </si>
  <si>
    <t>Overall milestone status (based on site progress):</t>
  </si>
  <si>
    <t xml:space="preserve">Note these delivery stage milestones will be an oversimplification for large or complex projects. The Milestone completion % is calculated base on the statuses you have entered on the Site progress tab so please provide the best and most accurate status for each element of your project on the Site progress tab. The cost associated with each milestone will be pulled through from what you have entered in the forecast tab. 
Please enter the date you expect to/did complete each milestone, and add any comments associated with the completion of each milestone. </t>
  </si>
  <si>
    <t>Milestone reached</t>
  </si>
  <si>
    <t>Milestone completion %</t>
  </si>
  <si>
    <t>Date milestone will be complete</t>
  </si>
  <si>
    <t>Grant costs associated with milestone</t>
  </si>
  <si>
    <t>Comments</t>
  </si>
  <si>
    <t>EXAMPLE: Tenders complete</t>
  </si>
  <si>
    <t>e.g. Tenders are due to close 9th Sept. We have allowed 1 week for assessment followed by a 2 week cooling off period. Contracts with chosen contractor are expected to be signed 30th Sept.</t>
  </si>
  <si>
    <t>Project approval</t>
  </si>
  <si>
    <t>Designs complete</t>
  </si>
  <si>
    <t>Out to tender</t>
  </si>
  <si>
    <t>Tenders complete</t>
  </si>
  <si>
    <t>Orders placed</t>
  </si>
  <si>
    <t xml:space="preserve">Works in progress on site </t>
  </si>
  <si>
    <t>Completed on site</t>
  </si>
  <si>
    <t xml:space="preserve">Final commissioning </t>
  </si>
  <si>
    <t>2 .     Measures</t>
  </si>
  <si>
    <t>Are there any elements of the project that are no longer able to proceed?</t>
  </si>
  <si>
    <t xml:space="preserve">If yes, please provide commentary </t>
  </si>
  <si>
    <t>Do you expect to submit a request for a change in scope?</t>
  </si>
  <si>
    <t>If yes, what date do you expect to submit the change request?</t>
  </si>
  <si>
    <t>If yes to either of these questions: Please contact your Salix relationship manager and list the technologies affected.</t>
  </si>
  <si>
    <t xml:space="preserve">Please provide commentary </t>
  </si>
  <si>
    <t>3.    Key risks/issues impacting on project delivery</t>
  </si>
  <si>
    <t xml:space="preserve">Salix has found that projects are often impacted by the four risks/issues listed in the table, if any of these are applicable to you project, please provide commentary. If the risk is not applicable, put down “N/A”.
Please also provide details of any other key risks/issues that may impact the timescales or expected spend/scope of the project. Include the specific sites/projects affected, and the mitigation measures in place. Please use the below key to determine whether the risk is low/medium/high.
</t>
  </si>
  <si>
    <t>Please also attach an updated full risk register, if there have been any changes.</t>
  </si>
  <si>
    <t>Risk/issue description
(any impact on completion date or project scope)</t>
  </si>
  <si>
    <t>Risk or issue</t>
  </si>
  <si>
    <r>
      <t>Mitigation measures</t>
    </r>
    <r>
      <rPr>
        <sz val="10"/>
        <color theme="0"/>
        <rFont val="Verdana"/>
        <family val="2"/>
      </rPr>
      <t> </t>
    </r>
  </si>
  <si>
    <r>
      <t xml:space="preserve">Risk level – low/ moderate/ high </t>
    </r>
    <r>
      <rPr>
        <sz val="10"/>
        <color theme="0"/>
        <rFont val="Verdana"/>
        <family val="2"/>
      </rPr>
      <t>(please see below for further guidance)</t>
    </r>
  </si>
  <si>
    <t>Date when risk is likely to reduce to low</t>
  </si>
  <si>
    <t>1. Delays in gaining DNO approval for connection upgrades</t>
  </si>
  <si>
    <t>Issue</t>
  </si>
  <si>
    <t>Low</t>
  </si>
  <si>
    <t>2. Delays in project approvals</t>
  </si>
  <si>
    <t>Risk</t>
  </si>
  <si>
    <t>3. Delays in gaining required planning permissions</t>
  </si>
  <si>
    <t>4. Delays in lead in time for equipment</t>
  </si>
  <si>
    <t xml:space="preserve">Low Risk – The risk is unlikely to impact successful delivery of the agreed outputs by the grant end date                                                                    </t>
  </si>
  <si>
    <t xml:space="preserve">Moderate Risk – The impact of the risk is not yet clear and/or mitigating actions are likely to keep the project on track to deliver against the agreed outputs by the grant end date.                         </t>
  </si>
  <si>
    <t xml:space="preserve">High Risk – The risk will prevent the project delivering in full against the agreed outputs by the grant end date, and the project does not yet have sufficient mitigating actions in place to address these. </t>
  </si>
  <si>
    <t>4.  Internal governance</t>
  </si>
  <si>
    <t>Changes</t>
  </si>
  <si>
    <t>Yes/No</t>
  </si>
  <si>
    <t>Updated Email Address</t>
  </si>
  <si>
    <t>Updated Phone Number</t>
  </si>
  <si>
    <t>Changes in Accountable Officer, Authorising Official and key personnel.</t>
  </si>
  <si>
    <t>Please provide update of project governance processes, including details of the project management team, senior involvement, and project boards:</t>
  </si>
  <si>
    <t>5.   Project approvals</t>
  </si>
  <si>
    <t>Please indicate any key approvals relating to the project e.g. senior approval, contract approval, planning and/or DNO approval etc.</t>
  </si>
  <si>
    <t>Approval being sought</t>
  </si>
  <si>
    <t>Date expected/ received</t>
  </si>
  <si>
    <t>Note that your Salix contact will advise on the formal process to make change requests</t>
  </si>
  <si>
    <t>NEW MMR REQUIRED</t>
  </si>
  <si>
    <t>Name</t>
  </si>
  <si>
    <t>Salix Project Reference</t>
  </si>
  <si>
    <t>Submission ID</t>
  </si>
  <si>
    <t>Total Grant Requested (GOL)</t>
  </si>
  <si>
    <t>Completion Date</t>
  </si>
  <si>
    <t>Multi-Phase Application</t>
  </si>
  <si>
    <t>Amount of Grant (Yr 1) - GOL</t>
  </si>
  <si>
    <t>Amount of Grant (Yr 2) - GOL</t>
  </si>
  <si>
    <t>PHASE 3 PSDS PROJECT</t>
  </si>
  <si>
    <t>ID</t>
  </si>
  <si>
    <t>Client</t>
  </si>
  <si>
    <t>Building Number</t>
  </si>
  <si>
    <t>Description of Work</t>
  </si>
  <si>
    <t>Phase 3 PSDS Project</t>
  </si>
  <si>
    <t>UPRN</t>
  </si>
  <si>
    <t>Post Code</t>
  </si>
  <si>
    <t>Total Project Cost</t>
  </si>
  <si>
    <t>Energy Savings Lifetime Saving (kWhs)</t>
  </si>
  <si>
    <t>Lifetime Carbon Savings (Lifetime indirect tCO2e + Lifetime direct tCO2e)</t>
  </si>
  <si>
    <t>Technology</t>
  </si>
  <si>
    <t>Measure Progress  Status</t>
  </si>
  <si>
    <t>Measure Reference</t>
  </si>
  <si>
    <t>Customer ID</t>
  </si>
  <si>
    <t>Customer</t>
  </si>
  <si>
    <t>Authorising Official</t>
  </si>
  <si>
    <t>Contact Person</t>
  </si>
  <si>
    <t>Chief Financial Officer</t>
  </si>
  <si>
    <t>Condition Description</t>
  </si>
  <si>
    <t>Date Condition is Expected to be Resolved</t>
  </si>
  <si>
    <t xml:space="preserve">Project Stage where condition should be met </t>
  </si>
  <si>
    <t xml:space="preserve">Date Condition Resolved </t>
  </si>
  <si>
    <t>Condition Status</t>
  </si>
  <si>
    <t>New Contact</t>
  </si>
  <si>
    <t>Step 1: Measure Progress</t>
  </si>
  <si>
    <t>Internal ID (CRM)</t>
  </si>
  <si>
    <t>Building</t>
  </si>
  <si>
    <t>Building Name</t>
  </si>
  <si>
    <t>Postcode</t>
  </si>
  <si>
    <t>Total Project Cost (£)</t>
  </si>
  <si>
    <t xml:space="preserve">Energy Savings Lifetime Saving (kWhs) </t>
  </si>
  <si>
    <t>Status</t>
  </si>
  <si>
    <t>Commentary if required:</t>
  </si>
  <si>
    <t>Step 2.5: Conditions of funding</t>
  </si>
  <si>
    <t xml:space="preserve">Include progress updates on any conditions within GOL that have been satisfied. Please note how you are progressing in satisfying these conditions and any issues in meeting the deadlines agreed. If you have provided information to satisfy a condition, please include the date this was sent in the comments field. If the below cells are red they require updating. </t>
  </si>
  <si>
    <t>Condition Unique Identifier</t>
  </si>
  <si>
    <t>Condition</t>
  </si>
  <si>
    <t>Original expected discharge date</t>
  </si>
  <si>
    <t>Milestone Associated</t>
  </si>
  <si>
    <t>Date expected to be provided to Salix</t>
  </si>
  <si>
    <t>Progress in satisfying condition/ comments</t>
  </si>
  <si>
    <t>Mileston Validation</t>
  </si>
  <si>
    <t>Date Expected</t>
  </si>
  <si>
    <t>Step 3: Project Programme Forecast</t>
  </si>
  <si>
    <t>Organisation Name:</t>
  </si>
  <si>
    <t>Grant allocation:</t>
  </si>
  <si>
    <t>Project Reference:</t>
  </si>
  <si>
    <t>Has the Forecast changed since your previous report?</t>
  </si>
  <si>
    <t>Yes</t>
  </si>
  <si>
    <t>Date completing forecast:</t>
  </si>
  <si>
    <t>Year to date actual:</t>
  </si>
  <si>
    <t>Name of person completing forecast:</t>
  </si>
  <si>
    <t>Remaining forecasted grant:</t>
  </si>
  <si>
    <t>Funding still to forecast:</t>
  </si>
  <si>
    <t>Current expected practical completion date:</t>
  </si>
  <si>
    <r>
      <rPr>
        <b/>
        <u/>
        <sz val="11"/>
        <color rgb="FF002060"/>
        <rFont val="Verdana"/>
        <family val="2"/>
      </rPr>
      <t xml:space="preserve">The table below needs to be populated with the forecasted payment requests you expect to submit to Salix. </t>
    </r>
    <r>
      <rPr>
        <sz val="11"/>
        <color rgb="FF002060"/>
        <rFont val="Verdana"/>
        <family val="2"/>
      </rPr>
      <t xml:space="preserve">The table shows the final date to forecast a payment request to Salix each month and the final date when you must submit the corresponding payment request and supporting evidence to secure payment. Forecasts must be completed by the 'Last day to Forecast to Salix' date in order to guarantee payment and the subsequent payment request should match the forecast. 
Please only forecast a payment in a period if you will be able to submit evidence of need, such as invoices, for the payment by the 'Last day to submit payment request' date. There is no requirement to add a forecast in each month and inaccurate forecasting may impact our ability to make payments to you. 
The total forecast should add up to your Salix grant allocation unless you have an underspend which you have notified Salix of.  </t>
    </r>
  </si>
  <si>
    <t>FY 24/25  Accruals</t>
  </si>
  <si>
    <t>FY 25/26 
Period 1</t>
  </si>
  <si>
    <t>FY 25/26 
Period 2</t>
  </si>
  <si>
    <t>FY 25/26 
Period 3</t>
  </si>
  <si>
    <t>FY 25/26 
Period 4</t>
  </si>
  <si>
    <t>FY 25/26 
Period 5</t>
  </si>
  <si>
    <t>FY 25/26 
Period 6</t>
  </si>
  <si>
    <t>FY 25/26 
Period 7</t>
  </si>
  <si>
    <t>FY 25/26 
Period 8</t>
  </si>
  <si>
    <t>FY 25/26 
Period 9</t>
  </si>
  <si>
    <t>FY 25/26 
Period 10</t>
  </si>
  <si>
    <t>FY 25/26 
Period 11</t>
  </si>
  <si>
    <t>FY 25/26 
Period 12</t>
  </si>
  <si>
    <t xml:space="preserve">FY 25/26 Accurals </t>
  </si>
  <si>
    <t>Forecast vs Claimed vs Actual:</t>
  </si>
  <si>
    <t>Last day to forecast to Salix:</t>
  </si>
  <si>
    <t>TBC</t>
  </si>
  <si>
    <t>Last day to submit payment request:</t>
  </si>
  <si>
    <t>Total</t>
  </si>
  <si>
    <t>Actual payments made per milestone</t>
  </si>
  <si>
    <t>Month</t>
  </si>
  <si>
    <t>Year to Date</t>
  </si>
  <si>
    <t>To receive payment from Salix on:</t>
  </si>
  <si>
    <t>Project approval </t>
  </si>
  <si>
    <t>Designs complete </t>
  </si>
  <si>
    <t>Out to tender </t>
  </si>
  <si>
    <t>Tenders complete </t>
  </si>
  <si>
    <t>Orders placed </t>
  </si>
  <si>
    <t>Works in progress on site </t>
  </si>
  <si>
    <t>Completed on site </t>
  </si>
  <si>
    <t>Final commissioning  </t>
  </si>
  <si>
    <t>% of total grant</t>
  </si>
  <si>
    <t>Previous month's forecast</t>
  </si>
  <si>
    <t>Difference - forecast vs grant allocation</t>
  </si>
  <si>
    <t>Main Reason</t>
  </si>
  <si>
    <t>Details</t>
  </si>
  <si>
    <t xml:space="preserve">Step 5: Completing your project </t>
  </si>
  <si>
    <t>This page provides guidance to support you through the completions process and the level of information that is required to be submitted to your Salix relationship manager in order to close your project. Please update the columns in green on how you are progressing to meet the deadlines and contact your relationship manager if you have any questions.</t>
  </si>
  <si>
    <t>Information required</t>
  </si>
  <si>
    <t xml:space="preserve">Description </t>
  </si>
  <si>
    <t>When is this required?</t>
  </si>
  <si>
    <t xml:space="preserve">Comments </t>
  </si>
  <si>
    <t>Invoices for minimum recipient contribution</t>
  </si>
  <si>
    <t xml:space="preserve">You are required to provide invoices to demonstrate the minimum recipient contribution has been contributed towards eligible costs within the project scope. This will be either the equivalent costs for a like-for-like replacement of the fossil fuel heating systems, or a minimum of 20% of the total project costs, whichever is greater. For Phase 4 projects this can be found in your approved application form under 'Step 4.1 Carbon Saving Measures'.
</t>
  </si>
  <si>
    <t>Upon practical completion - required for final payment.</t>
  </si>
  <si>
    <t>Final monthly monitoring report</t>
  </si>
  <si>
    <t xml:space="preserve">You must submit a final monthly monitoring report to confirm the practical completion of the project. The status of all measures listed in ‘Step 1 Measure Progress’ marked as ‘Commissioned &amp; Operational’. </t>
  </si>
  <si>
    <t>A final updated project form</t>
  </si>
  <si>
    <t>The project form provides an overview of the final approved project scope upon completion, including the final project costs and estimated energy savings figures – this is used to ensure the project remains compliant with the scheme criteria and to verify the final eligible grant value.</t>
  </si>
  <si>
    <t xml:space="preserve">Photographic evidence of completed works
</t>
  </si>
  <si>
    <t>Photographic evidence of installation and completion of key measures. Clear photographs of the installed kit including evidence of serial numbers and location of installed measures.</t>
  </si>
  <si>
    <t>Within 5 working days of the practical completion date.</t>
  </si>
  <si>
    <t xml:space="preserve">Practical completion certificates
</t>
  </si>
  <si>
    <t>Completion certificates from the contractors for all measures installed in the project.</t>
  </si>
  <si>
    <t>Commissioning certificates</t>
  </si>
  <si>
    <t>Commissioning certificates for all measures installed funded through SPSHDF. If not available, warranty certificates or O&amp;M manuals covering installed equipment.</t>
  </si>
  <si>
    <t>Boiler decommissioning certificates</t>
  </si>
  <si>
    <t>Boiler decommissioning certificates to evidence disconnection/removal of your previously used fossil fuel heating system.</t>
  </si>
  <si>
    <t>Letter from the Authorising Official</t>
  </si>
  <si>
    <t>For delayed projects only - A letter signed by your authorising official (AO) to request an extension to the practical completion date. This should detail the revised expected completion date, the value and measures to be installed after the grant end date and the reasons for the delay. You must also confirm that you have alternative funding available to cover the cost of any works after 31 March 2026 to complete your project to the agreed, compliant scope in your latest approved application form.</t>
  </si>
  <si>
    <t>To be submitted to Salix prior to the grant end date.</t>
  </si>
  <si>
    <t>Annual carbon report</t>
  </si>
  <si>
    <t>The annual carbon report template will be provided by Salix and will be expected to be submitted for three years to assess whether the SPSHDF funded measures are achieving the expected outcomes.</t>
  </si>
  <si>
    <t>Annually for three years.</t>
  </si>
  <si>
    <t>Retention payments</t>
  </si>
  <si>
    <t>If you have claimed retention costs from Salix as part of your final payment, you must inform your relationship manager when retention payments have been made to contractors.
Salix will need evidence of
a. Invoices that clearly show the amount of the retention payment 
b. Contractual documents which detail the retention amount and conditions for release</t>
  </si>
  <si>
    <t>Upon payment to contractors.</t>
  </si>
  <si>
    <t>MMR Think about adding a unique ID using external ID on the CRM - which would be unique per record - For MMR and Risks - Measures Upload use the external ID as measure reference</t>
  </si>
  <si>
    <t>Current Project Reference</t>
  </si>
  <si>
    <t>Organisation Name</t>
  </si>
  <si>
    <t>Name of person completing monitoring report:</t>
  </si>
  <si>
    <t>Overall Status</t>
  </si>
  <si>
    <t>Current Expected Completion Date</t>
  </si>
  <si>
    <t>Total internal project spend to date</t>
  </si>
  <si>
    <t>Key Updates In Period</t>
  </si>
  <si>
    <t>Key Updates Next Period</t>
  </si>
  <si>
    <t>Project approval %</t>
  </si>
  <si>
    <t>Pre-design stage %</t>
  </si>
  <si>
    <t>Designs complete %</t>
  </si>
  <si>
    <t>Out to tender %</t>
  </si>
  <si>
    <t>Tenders complete %</t>
  </si>
  <si>
    <t>Orders placed %</t>
  </si>
  <si>
    <t>Works in progress on site %</t>
  </si>
  <si>
    <t>Completed on site %</t>
  </si>
  <si>
    <t>Final commissioning %</t>
  </si>
  <si>
    <t>Project approval (exp) Date Complete</t>
  </si>
  <si>
    <t>Pre-design stage  (exp) Date Complete</t>
  </si>
  <si>
    <t>Designs complete  (exp) Date Complete</t>
  </si>
  <si>
    <t>Out to tender (exp) Date Complete</t>
  </si>
  <si>
    <t>Orders placed (exp) Date Complete</t>
  </si>
  <si>
    <t>Works in progress on site  (exp) Date Complete</t>
  </si>
  <si>
    <t>Completed on site (exp) Date Complete</t>
  </si>
  <si>
    <t>Final commissioning  (exp) Date Complete</t>
  </si>
  <si>
    <t>Project approval Cost</t>
  </si>
  <si>
    <t>Pre-design stage Cost</t>
  </si>
  <si>
    <t>Designs complete Cost</t>
  </si>
  <si>
    <t>Out to tender Cost</t>
  </si>
  <si>
    <t>Tenders complete Cost</t>
  </si>
  <si>
    <t>Orders placed Cost</t>
  </si>
  <si>
    <t>Works in progress on site Cost</t>
  </si>
  <si>
    <t>Completed on site Cost</t>
  </si>
  <si>
    <t>Final commissioning Cost</t>
  </si>
  <si>
    <t>Project approval Comments</t>
  </si>
  <si>
    <t>Pre-design stage Comments</t>
  </si>
  <si>
    <t>Designs complete Comments</t>
  </si>
  <si>
    <t>Out to tender Comments</t>
  </si>
  <si>
    <t>Tenders complete Comments</t>
  </si>
  <si>
    <t>Orders placed Comments</t>
  </si>
  <si>
    <t>Works in progress on site Comments</t>
  </si>
  <si>
    <t>Completed on site Comments</t>
  </si>
  <si>
    <t>Final commissioning Comments</t>
  </si>
  <si>
    <t>Please provide commentary 2</t>
  </si>
  <si>
    <t>INTERNAL GOVERNANCE CHANGE COMMENT</t>
  </si>
  <si>
    <t>UPDATED EMAIL ADDRESS</t>
  </si>
  <si>
    <t>UPDATED TELEPHONE NUMBER</t>
  </si>
  <si>
    <t>INTERNAL GOVERNANCE UPDATE</t>
  </si>
  <si>
    <t>INTERNAL GOVERNANCE GENERAL COMMENT</t>
  </si>
  <si>
    <t>Project Approval Name 1</t>
  </si>
  <si>
    <t>Project Aproval Date 1</t>
  </si>
  <si>
    <t>Project Approval Name 2</t>
  </si>
  <si>
    <t>Project Aproval Date 2</t>
  </si>
  <si>
    <t>Project Approval Name 3</t>
  </si>
  <si>
    <t>Project Aproval Date 3</t>
  </si>
  <si>
    <t>Project Approval Name 4</t>
  </si>
  <si>
    <t>Project Aproval Date 4</t>
  </si>
  <si>
    <t>External ID</t>
  </si>
  <si>
    <t>Riskorissue</t>
  </si>
  <si>
    <t>Mitigation measures </t>
  </si>
  <si>
    <t>Risk level – low/ moderate/ high (please see below for further guidance)</t>
  </si>
  <si>
    <t>Project Reference</t>
  </si>
  <si>
    <t>First Name</t>
  </si>
  <si>
    <t>Last Name</t>
  </si>
  <si>
    <t>Job Title</t>
  </si>
  <si>
    <t>Contact Type</t>
  </si>
  <si>
    <t>Email</t>
  </si>
  <si>
    <t>Main Phone</t>
  </si>
  <si>
    <t>Concat</t>
  </si>
  <si>
    <t>DATA VALIDATION</t>
  </si>
  <si>
    <t>Single/Multi-year</t>
  </si>
  <si>
    <t>Delivery Stage Reached</t>
  </si>
  <si>
    <t>Risk Level</t>
  </si>
  <si>
    <t>Month Being Reported On</t>
  </si>
  <si>
    <t>Forecast to BEIS dates</t>
  </si>
  <si>
    <t>Technology Type</t>
  </si>
  <si>
    <t>Type of heating measure</t>
  </si>
  <si>
    <t xml:space="preserve">Definitions: A specific status  may not be applicable to a technology if that’s the case then please move onto the next status. </t>
  </si>
  <si>
    <t>Implementation Status:</t>
  </si>
  <si>
    <t>Notes:</t>
  </si>
  <si>
    <t>Report Tab</t>
  </si>
  <si>
    <t>Site Progress Tab</t>
  </si>
  <si>
    <t>Today</t>
  </si>
  <si>
    <t>Low carbon heating</t>
  </si>
  <si>
    <t>Project Approval Formula</t>
  </si>
  <si>
    <t>Risk or Issue</t>
  </si>
  <si>
    <t>Ahead of schedule</t>
  </si>
  <si>
    <t>Single-year</t>
  </si>
  <si>
    <t>Outstanding</t>
  </si>
  <si>
    <t>11-Mar-23 to 10-Apr-23</t>
  </si>
  <si>
    <t>Air source heat pump (air to water)</t>
  </si>
  <si>
    <t>Low carbon</t>
  </si>
  <si>
    <t>Technologies Approved - clarity on type of approval</t>
  </si>
  <si>
    <t>Project mobilisation</t>
  </si>
  <si>
    <t>List each building within your application</t>
  </si>
  <si>
    <t>Don’t Count towards anythin</t>
  </si>
  <si>
    <t>%</t>
  </si>
  <si>
    <t>Project Mobilisation</t>
  </si>
  <si>
    <t>Multi-year</t>
  </si>
  <si>
    <t>No</t>
  </si>
  <si>
    <t>Moderate</t>
  </si>
  <si>
    <t>With Salix for Review</t>
  </si>
  <si>
    <t>11-Apr-23 to 10-May-23</t>
  </si>
  <si>
    <t>Air source heat pump (air to air)</t>
  </si>
  <si>
    <t>Marina ask tech for definition/clarity</t>
  </si>
  <si>
    <t>Approval complete</t>
  </si>
  <si>
    <t>list postcodes for each building (they should appear on the map!)</t>
  </si>
  <si>
    <t>Project Approval</t>
  </si>
  <si>
    <t>Behind schedule - delayed past original completion</t>
  </si>
  <si>
    <t>High</t>
  </si>
  <si>
    <t>Information received – Resolved</t>
  </si>
  <si>
    <t>11-May-23 to 10-Jun-23</t>
  </si>
  <si>
    <t xml:space="preserve">Ground source heat pump </t>
  </si>
  <si>
    <t>Pre-design complete</t>
  </si>
  <si>
    <t>list project cost for each building</t>
  </si>
  <si>
    <t>Pre-design stage</t>
  </si>
  <si>
    <t>Behind schedule - delayed past grant end date</t>
  </si>
  <si>
    <t>Resolved</t>
  </si>
  <si>
    <t>11-Jun-23 to 10-Jul-23</t>
  </si>
  <si>
    <t>Water source heat pump</t>
  </si>
  <si>
    <t>list forecast energy savings and lifetime carbon for each building</t>
  </si>
  <si>
    <t>Completed</t>
  </si>
  <si>
    <t>11-Jul-23 to 10-Aug-23</t>
  </si>
  <si>
    <t>Connect to existing district heating</t>
  </si>
  <si>
    <t>Select the current implementation status of measures at each building by selecting from drop down list</t>
  </si>
  <si>
    <t>11-Aug-23 to 10-Sep-23</t>
  </si>
  <si>
    <t>Heating - electric heating</t>
  </si>
  <si>
    <t>delete columns with technology types not proposed at any of the buildings within your application</t>
  </si>
  <si>
    <t>Order placed</t>
  </si>
  <si>
    <t>11-Sep-23 to 10-Oct-23</t>
  </si>
  <si>
    <t>Hot water - electric point of use heaters</t>
  </si>
  <si>
    <t>11-Oct-23 to 10-Nov-23</t>
  </si>
  <si>
    <t>Solar thermal</t>
  </si>
  <si>
    <t>Works in Progress - equipment on site</t>
  </si>
  <si>
    <t>Works in Progress - Equipment on site</t>
  </si>
  <si>
    <t>Works in Progress - Equipment installation in progress</t>
  </si>
  <si>
    <t>11-Nov-23 to 10-Dec-23</t>
  </si>
  <si>
    <t>Biomass</t>
  </si>
  <si>
    <t>Works in Progress - equipment installation in progress</t>
  </si>
  <si>
    <t>Commissioned</t>
  </si>
  <si>
    <t>11-Dec-23 to 10-Jan-24</t>
  </si>
  <si>
    <t>BEMS - not remotely managed</t>
  </si>
  <si>
    <t>Other</t>
  </si>
  <si>
    <t>No longer going ahead</t>
  </si>
  <si>
    <t>11-Jan-24 to 10-Feb-24</t>
  </si>
  <si>
    <t>BEMS - remotely managed</t>
  </si>
  <si>
    <t>11-Feb-24 to 10-Mar-24</t>
  </si>
  <si>
    <t>Cooling - control system</t>
  </si>
  <si>
    <t>Cooling - plant replacement/upgrade</t>
  </si>
  <si>
    <t>Energy efficient chillers</t>
  </si>
  <si>
    <t>Free cooling</t>
  </si>
  <si>
    <t>Replacement of air conditioning with evaporative cooling</t>
  </si>
  <si>
    <t>Anaerobic digestion</t>
  </si>
  <si>
    <t>Dates</t>
  </si>
  <si>
    <t>Date Provided Range From</t>
  </si>
  <si>
    <t>To</t>
  </si>
  <si>
    <t>Incineration</t>
  </si>
  <si>
    <t>Heat recovery</t>
  </si>
  <si>
    <t>1st Feb 24 to 29th Feb 24</t>
  </si>
  <si>
    <t>Heating - discrete controls</t>
  </si>
  <si>
    <t>Contacts Preperation Table</t>
  </si>
  <si>
    <t>1st Mar 24 to 31st Mar 24</t>
  </si>
  <si>
    <t>Heating - distribution pipework improvements</t>
  </si>
  <si>
    <t>1st Apr 24 to 30th Apr 24</t>
  </si>
  <si>
    <t>Heating - zone control valves</t>
  </si>
  <si>
    <t>1st May 24 to 31st May 24</t>
  </si>
  <si>
    <t>Replace steam calorifier with plate heat exchanger</t>
  </si>
  <si>
    <t>1st Jun 24 to 30th Jun 24</t>
  </si>
  <si>
    <t>Steam trap replacements</t>
  </si>
  <si>
    <t>Contact Types:</t>
  </si>
  <si>
    <t>1st Jul 24 to 31st Jul 24</t>
  </si>
  <si>
    <t>Thermal stores</t>
  </si>
  <si>
    <t>Main Contact</t>
  </si>
  <si>
    <t>1st Aug 24 to 31st Aug 24</t>
  </si>
  <si>
    <t>Flow restrictors</t>
  </si>
  <si>
    <t>1st Sep 24 to 30th Sep 24</t>
  </si>
  <si>
    <t>Hot water - distribution improvements</t>
  </si>
  <si>
    <t>Section 151 Officer</t>
  </si>
  <si>
    <t>1st Oct 24 to 31st Oct 24</t>
  </si>
  <si>
    <t>Hot water - efficient taps</t>
  </si>
  <si>
    <t>1st Nov 24 to 30th Nov 24</t>
  </si>
  <si>
    <t>Cavity wall insulation</t>
  </si>
  <si>
    <t>Finance Contact</t>
  </si>
  <si>
    <t>1st Dec 24 to 31st Dec 24</t>
  </si>
  <si>
    <t xml:space="preserve">Double glazing with metal or plastic frames </t>
  </si>
  <si>
    <t>PSDS Accountable Officer</t>
  </si>
  <si>
    <t>1st Jan 25 to 31st Jan 25</t>
  </si>
  <si>
    <t>Dry wall lining</t>
  </si>
  <si>
    <t>Contractor</t>
  </si>
  <si>
    <t>1st Feb 25 to 28th Feb 25</t>
  </si>
  <si>
    <t>Loft insulation</t>
  </si>
  <si>
    <t>Consultant</t>
  </si>
  <si>
    <t>Floor insulation - suspended timber floor</t>
  </si>
  <si>
    <t>Secondary Contact</t>
  </si>
  <si>
    <t>Floor insulation - solid floor or other type</t>
  </si>
  <si>
    <t>Roof insulation</t>
  </si>
  <si>
    <t>Secondary glazing</t>
  </si>
  <si>
    <t>Insulation - draught proofing</t>
  </si>
  <si>
    <t>Automatic speed doors</t>
  </si>
  <si>
    <t>Automatic/revolving doors</t>
  </si>
  <si>
    <t>Draught lobby (external)</t>
  </si>
  <si>
    <t>Draught lobby (internal)</t>
  </si>
  <si>
    <t>Radiator reflective foil (external walls)</t>
  </si>
  <si>
    <t>Heating pipework insulation (external)</t>
  </si>
  <si>
    <t>Heating pipework insulation (internal)</t>
  </si>
  <si>
    <t>LED - new fitting</t>
  </si>
  <si>
    <t>LED - same fitting</t>
  </si>
  <si>
    <t>Lighting - discrete controls</t>
  </si>
  <si>
    <t>Lighting control system centralised</t>
  </si>
  <si>
    <t>Fixed speed motor controls</t>
  </si>
  <si>
    <t>Motors - flat belt drives</t>
  </si>
  <si>
    <t>Variable speed drives</t>
  </si>
  <si>
    <t>Motors - high efficiency</t>
  </si>
  <si>
    <t>Small hydropower</t>
  </si>
  <si>
    <t>Solar PV</t>
  </si>
  <si>
    <t>Wind turbine</t>
  </si>
  <si>
    <t>Time switches</t>
  </si>
  <si>
    <t>Low loss</t>
  </si>
  <si>
    <t>Transformer tapping change</t>
  </si>
  <si>
    <t>Fans - air handling unit</t>
  </si>
  <si>
    <t>Fans - high efficiency</t>
  </si>
  <si>
    <t xml:space="preserve">Phase change material </t>
  </si>
  <si>
    <t>Ultrasonic humidifiers</t>
  </si>
  <si>
    <t>Ventilation - distribution</t>
  </si>
  <si>
    <t>Ventilation - presence controls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</si>
</sst>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quot;#,##0.00;[Red]\-&quot;£&quot;#,##0.00"/>
    <numFmt numFmtId="44" formatCode="_-&quot;£&quot;* #,##0.00_-;\-&quot;£&quot;* #,##0.00_-;_-&quot;£&quot;* &quot;-&quot;??_-;_-@_-"/>
    <numFmt numFmtId="43" formatCode="_-* #,##0.00_-;\-* #,##0.00_-;_-* &quot;-&quot;??_-;_-@_-"/>
    <numFmt numFmtId="164" formatCode="[$-F800]dddd\,\ mmmm\ dd\,\ yyyy"/>
    <numFmt numFmtId="165" formatCode="&quot;£&quot;#,##0.00"/>
    <numFmt numFmtId="166" formatCode="&quot;£&quot;#,##0"/>
    <numFmt numFmtId="167" formatCode="d/m/yy;@"/>
    <numFmt numFmtId="168" formatCode="dd/mm/yyyy;;"/>
    <numFmt numFmtId="169" formatCode="ddd/mm/yyyy"/>
    <numFmt numFmtId="170" formatCode="ddd\ dd\ mmm\ yy"/>
    <numFmt numFmtId="171" formatCode="General;;"/>
    <numFmt numFmtId="172" formatCode="0;;"/>
    <numFmt numFmtId="173" formatCode="&quot;£&quot;#,##0;;"/>
  </numFmts>
  <fonts count="89">
    <font>
      <sz val="11"/>
      <color theme="1"/>
      <name val="Calibri"/>
      <family val="2"/>
      <scheme val="minor"/>
    </font>
    <font>
      <sz val="11"/>
      <color theme="1"/>
      <name val="Calibri"/>
      <family val="2"/>
      <scheme val="minor"/>
    </font>
    <font>
      <b/>
      <sz val="11"/>
      <color theme="1"/>
      <name val="Calibri"/>
      <family val="2"/>
      <scheme val="minor"/>
    </font>
    <font>
      <sz val="10"/>
      <color theme="1"/>
      <name val="Verdana"/>
      <family val="2"/>
    </font>
    <font>
      <b/>
      <sz val="10"/>
      <color theme="1"/>
      <name val="Verdana"/>
      <family val="2"/>
    </font>
    <font>
      <i/>
      <sz val="10"/>
      <color theme="1"/>
      <name val="Verdana"/>
      <family val="2"/>
    </font>
    <font>
      <sz val="10"/>
      <color rgb="FF000000"/>
      <name val="Verdana"/>
      <family val="2"/>
    </font>
    <font>
      <u/>
      <sz val="11"/>
      <color theme="1"/>
      <name val="Calibri"/>
      <family val="2"/>
      <scheme val="minor"/>
    </font>
    <font>
      <sz val="11"/>
      <color rgb="FF006100"/>
      <name val="Calibri"/>
      <family val="2"/>
      <scheme val="minor"/>
    </font>
    <font>
      <sz val="11"/>
      <color rgb="FF9C0006"/>
      <name val="Calibri"/>
      <family val="2"/>
      <scheme val="minor"/>
    </font>
    <font>
      <sz val="11"/>
      <name val="Calibri"/>
      <family val="2"/>
      <scheme val="minor"/>
    </font>
    <font>
      <b/>
      <i/>
      <sz val="10"/>
      <color theme="1"/>
      <name val="Verdana"/>
      <family val="2"/>
    </font>
    <font>
      <b/>
      <sz val="10"/>
      <name val="Verdana"/>
      <family val="2"/>
    </font>
    <font>
      <b/>
      <sz val="10"/>
      <color rgb="FF002060"/>
      <name val="Verdana"/>
      <family val="2"/>
    </font>
    <font>
      <b/>
      <sz val="10"/>
      <color theme="0"/>
      <name val="Verdana"/>
      <family val="2"/>
    </font>
    <font>
      <sz val="10"/>
      <color rgb="FF002060"/>
      <name val="Verdana"/>
      <family val="2"/>
    </font>
    <font>
      <b/>
      <i/>
      <sz val="10"/>
      <color rgb="FF002060"/>
      <name val="Verdana"/>
      <family val="2"/>
    </font>
    <font>
      <sz val="10"/>
      <color theme="0"/>
      <name val="Verdana"/>
      <family val="2"/>
    </font>
    <font>
      <b/>
      <sz val="10"/>
      <color rgb="FFFF0000"/>
      <name val="Verdana"/>
      <family val="2"/>
    </font>
    <font>
      <i/>
      <sz val="10"/>
      <color rgb="FF002060"/>
      <name val="Verdana"/>
      <family val="2"/>
    </font>
    <font>
      <b/>
      <sz val="10"/>
      <color theme="1"/>
      <name val="Calibri"/>
      <family val="2"/>
      <scheme val="minor"/>
    </font>
    <font>
      <b/>
      <sz val="11"/>
      <color theme="0"/>
      <name val="Calibri"/>
      <family val="2"/>
      <scheme val="minor"/>
    </font>
    <font>
      <sz val="10"/>
      <color theme="1"/>
      <name val="Arial"/>
      <family val="2"/>
    </font>
    <font>
      <sz val="11"/>
      <name val="Verdana"/>
      <family val="2"/>
    </font>
    <font>
      <sz val="12"/>
      <color theme="1"/>
      <name val="Calibri"/>
      <family val="2"/>
      <scheme val="minor"/>
    </font>
    <font>
      <b/>
      <sz val="28"/>
      <color theme="6"/>
      <name val="Verdana"/>
      <family val="2"/>
    </font>
    <font>
      <u/>
      <sz val="20"/>
      <name val="Verdana"/>
      <family val="2"/>
    </font>
    <font>
      <sz val="12"/>
      <color theme="1"/>
      <name val="Verdana"/>
      <family val="2"/>
    </font>
    <font>
      <b/>
      <sz val="28"/>
      <color rgb="FF382573"/>
      <name val="Verdana"/>
      <family val="2"/>
    </font>
    <font>
      <b/>
      <u/>
      <sz val="12"/>
      <name val="Calibri"/>
      <family val="2"/>
      <scheme val="minor"/>
    </font>
    <font>
      <sz val="11"/>
      <color rgb="FF382573"/>
      <name val="Verdana"/>
      <family val="2"/>
    </font>
    <font>
      <u/>
      <sz val="10"/>
      <color theme="10"/>
      <name val="Arial"/>
      <family val="2"/>
    </font>
    <font>
      <b/>
      <sz val="16"/>
      <color theme="6"/>
      <name val="Verdana"/>
      <family val="2"/>
    </font>
    <font>
      <sz val="11"/>
      <color theme="6"/>
      <name val="Verdana"/>
      <family val="2"/>
    </font>
    <font>
      <b/>
      <sz val="16"/>
      <color rgb="FF382573"/>
      <name val="Verdana"/>
      <family val="2"/>
    </font>
    <font>
      <sz val="16"/>
      <color theme="1"/>
      <name val="Calibri"/>
      <family val="2"/>
      <scheme val="minor"/>
    </font>
    <font>
      <b/>
      <sz val="16"/>
      <color theme="0"/>
      <name val="Verdana"/>
      <family val="2"/>
    </font>
    <font>
      <b/>
      <sz val="11"/>
      <color theme="6"/>
      <name val="Verdana"/>
      <family val="2"/>
    </font>
    <font>
      <sz val="16"/>
      <color theme="0"/>
      <name val="Calibri"/>
      <family val="2"/>
      <scheme val="minor"/>
    </font>
    <font>
      <i/>
      <sz val="10"/>
      <color theme="6"/>
      <name val="Verdana"/>
      <family val="2"/>
    </font>
    <font>
      <sz val="10"/>
      <color theme="6"/>
      <name val="Verdana"/>
      <family val="2"/>
    </font>
    <font>
      <b/>
      <sz val="11"/>
      <color theme="0"/>
      <name val="Verdana"/>
      <family val="2"/>
    </font>
    <font>
      <sz val="10"/>
      <name val="Verdana"/>
      <family val="2"/>
    </font>
    <font>
      <i/>
      <sz val="10"/>
      <color theme="0"/>
      <name val="Verdana"/>
      <family val="2"/>
    </font>
    <font>
      <sz val="10"/>
      <color rgb="FF382573"/>
      <name val="Verdana"/>
      <family val="2"/>
    </font>
    <font>
      <sz val="10"/>
      <color theme="1"/>
      <name val="Calibri"/>
      <family val="2"/>
      <scheme val="minor"/>
    </font>
    <font>
      <b/>
      <sz val="12"/>
      <color theme="1"/>
      <name val="Calibri"/>
      <family val="2"/>
      <scheme val="minor"/>
    </font>
    <font>
      <b/>
      <sz val="14"/>
      <name val="Verdana"/>
      <family val="2"/>
    </font>
    <font>
      <b/>
      <sz val="11"/>
      <color rgb="FF382573"/>
      <name val="Verdana"/>
      <family val="2"/>
    </font>
    <font>
      <sz val="10"/>
      <color rgb="FFFF0000"/>
      <name val="Verdana"/>
      <family val="2"/>
    </font>
    <font>
      <sz val="11"/>
      <name val="Calibri"/>
      <family val="2"/>
    </font>
    <font>
      <b/>
      <sz val="11"/>
      <name val="Verdana"/>
      <family val="2"/>
    </font>
    <font>
      <sz val="11"/>
      <color rgb="FFFF0000"/>
      <name val="Verdana"/>
      <family val="2"/>
    </font>
    <font>
      <b/>
      <sz val="11"/>
      <name val="Calibri"/>
      <family val="2"/>
      <scheme val="minor"/>
    </font>
    <font>
      <sz val="8"/>
      <name val="Calibri"/>
      <family val="2"/>
      <scheme val="minor"/>
    </font>
    <font>
      <b/>
      <sz val="12"/>
      <color theme="6"/>
      <name val="Verdana"/>
      <family val="2"/>
    </font>
    <font>
      <sz val="11"/>
      <color rgb="FF000000"/>
      <name val="Calibri"/>
      <family val="2"/>
      <scheme val="minor"/>
    </font>
    <font>
      <b/>
      <u/>
      <sz val="14"/>
      <color rgb="FF000000"/>
      <name val="Verdana"/>
      <family val="2"/>
    </font>
    <font>
      <sz val="11"/>
      <color rgb="FF000000"/>
      <name val="Verdana"/>
      <family val="2"/>
    </font>
    <font>
      <sz val="11"/>
      <color theme="6" tint="-0.499984740745262"/>
      <name val="Verdana"/>
      <family val="2"/>
    </font>
    <font>
      <sz val="11"/>
      <color theme="0"/>
      <name val="Calibri"/>
      <family val="2"/>
      <scheme val="minor"/>
    </font>
    <font>
      <i/>
      <sz val="11"/>
      <color theme="6"/>
      <name val="Verdana"/>
      <family val="2"/>
    </font>
    <font>
      <sz val="11"/>
      <color theme="1"/>
      <name val="Verdana"/>
      <family val="2"/>
    </font>
    <font>
      <u/>
      <sz val="11"/>
      <color theme="10"/>
      <name val="Verdana"/>
      <family val="2"/>
    </font>
    <font>
      <u/>
      <sz val="11"/>
      <color theme="10"/>
      <name val="Calibri"/>
      <family val="2"/>
      <scheme val="minor"/>
    </font>
    <font>
      <b/>
      <sz val="11"/>
      <color theme="1"/>
      <name val="Verdana"/>
      <family val="2"/>
    </font>
    <font>
      <b/>
      <sz val="10"/>
      <color rgb="FF382573"/>
      <name val="Verdana"/>
      <family val="2"/>
    </font>
    <font>
      <sz val="11"/>
      <color rgb="FF444444"/>
      <name val="Calibri"/>
      <family val="2"/>
      <charset val="1"/>
    </font>
    <font>
      <b/>
      <sz val="11"/>
      <color rgb="FF2B1C57"/>
      <name val="Verdana"/>
      <family val="2"/>
    </font>
    <font>
      <b/>
      <sz val="10"/>
      <color theme="6"/>
      <name val="Verdana"/>
      <family val="2"/>
    </font>
    <font>
      <b/>
      <sz val="11"/>
      <color rgb="FFFFFFFF"/>
      <name val="Verdana"/>
      <family val="2"/>
    </font>
    <font>
      <i/>
      <sz val="10"/>
      <color rgb="FFFFFFFF"/>
      <name val="Verdana"/>
      <family val="2"/>
    </font>
    <font>
      <sz val="11"/>
      <color rgb="FF002060"/>
      <name val="Verdana"/>
      <family val="2"/>
    </font>
    <font>
      <sz val="11"/>
      <color rgb="FF000000"/>
      <name val="Calibri"/>
      <family val="2"/>
    </font>
    <font>
      <sz val="8"/>
      <name val="Arial"/>
      <family val="2"/>
    </font>
    <font>
      <b/>
      <sz val="7"/>
      <name val="Arial"/>
      <family val="2"/>
    </font>
    <font>
      <sz val="12"/>
      <color rgb="FF000000"/>
      <name val="Calibri"/>
      <family val="2"/>
      <scheme val="minor"/>
    </font>
    <font>
      <b/>
      <u/>
      <sz val="11"/>
      <color rgb="FF002060"/>
      <name val="Verdana"/>
      <family val="2"/>
    </font>
    <font>
      <b/>
      <sz val="11"/>
      <color rgb="FFFF0000"/>
      <name val="Verdana"/>
      <family val="2"/>
    </font>
    <font>
      <sz val="11"/>
      <color rgb="FF382573"/>
      <name val="Verdana"/>
    </font>
    <font>
      <sz val="11"/>
      <color rgb="FFFF0000"/>
      <name val="Verdana"/>
    </font>
    <font>
      <b/>
      <sz val="11"/>
      <color theme="6" tint="-0.499984740745262"/>
      <name val="Verdana"/>
      <family val="2"/>
    </font>
    <font>
      <b/>
      <sz val="11"/>
      <color rgb="FF382573"/>
      <name val="Verdana"/>
    </font>
    <font>
      <sz val="11"/>
      <color theme="6"/>
      <name val="Verdana"/>
    </font>
    <font>
      <i/>
      <sz val="11"/>
      <color rgb="FF382573"/>
      <name val="Verdana"/>
    </font>
    <font>
      <b/>
      <sz val="11"/>
      <color rgb="FF2DAE76"/>
      <name val="Verdana"/>
    </font>
    <font>
      <b/>
      <sz val="11"/>
      <color theme="6"/>
      <name val="Verdana"/>
    </font>
    <font>
      <sz val="10"/>
      <color theme="1"/>
      <name val="Verdana"/>
    </font>
    <font>
      <sz val="10"/>
      <color rgb="FF000000"/>
      <name val="Verdana"/>
    </font>
  </fonts>
  <fills count="3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D1C8ED"/>
        <bgColor rgb="FF000000"/>
      </patternFill>
    </fill>
    <fill>
      <patternFill patternType="solid">
        <fgColor theme="4"/>
        <bgColor theme="4"/>
      </patternFill>
    </fill>
    <fill>
      <patternFill patternType="solid">
        <fgColor theme="2"/>
        <bgColor indexed="64"/>
      </patternFill>
    </fill>
    <fill>
      <patternFill patternType="solid">
        <fgColor theme="0" tint="-4.9989318521683403E-2"/>
        <bgColor indexed="64"/>
      </patternFill>
    </fill>
    <fill>
      <patternFill patternType="solid">
        <fgColor rgb="FF2DAE76"/>
        <bgColor indexed="64"/>
      </patternFill>
    </fill>
    <fill>
      <patternFill patternType="solid">
        <fgColor rgb="FFE4DFF5"/>
        <bgColor indexed="64"/>
      </patternFill>
    </fill>
    <fill>
      <patternFill patternType="solid">
        <fgColor theme="6"/>
        <bgColor indexed="64"/>
      </patternFill>
    </fill>
    <fill>
      <patternFill patternType="solid">
        <fgColor rgb="FF382573"/>
        <bgColor indexed="64"/>
      </patternFill>
    </fill>
    <fill>
      <patternFill patternType="solid">
        <fgColor rgb="FFD1C8ED"/>
        <bgColor indexed="64"/>
      </patternFill>
    </fill>
    <fill>
      <patternFill patternType="solid">
        <fgColor rgb="FFE7E6E6"/>
        <bgColor indexed="64"/>
      </patternFill>
    </fill>
    <fill>
      <patternFill patternType="solid">
        <fgColor rgb="FFE7E6E6"/>
        <bgColor rgb="FF000000"/>
      </patternFill>
    </fill>
    <fill>
      <patternFill patternType="solid">
        <fgColor rgb="FFFFFFFF"/>
        <bgColor rgb="FF000000"/>
      </patternFill>
    </fill>
    <fill>
      <patternFill patternType="solid">
        <fgColor rgb="FFFFFF00"/>
        <bgColor rgb="FF000000"/>
      </patternFill>
    </fill>
    <fill>
      <patternFill patternType="solid">
        <fgColor theme="5"/>
        <bgColor theme="5"/>
      </patternFill>
    </fill>
    <fill>
      <patternFill patternType="solid">
        <fgColor rgb="FFFFC000"/>
        <bgColor indexed="64"/>
      </patternFill>
    </fill>
    <fill>
      <patternFill patternType="solid">
        <fgColor theme="9"/>
        <bgColor theme="9"/>
      </patternFill>
    </fill>
    <fill>
      <patternFill patternType="solid">
        <fgColor theme="7" tint="-0.499984740745262"/>
        <bgColor indexed="64"/>
      </patternFill>
    </fill>
    <fill>
      <patternFill patternType="solid">
        <fgColor rgb="FFFFC000"/>
        <bgColor theme="6"/>
      </patternFill>
    </fill>
    <fill>
      <patternFill patternType="solid">
        <fgColor theme="0"/>
        <bgColor rgb="FF000000"/>
      </patternFill>
    </fill>
    <fill>
      <patternFill patternType="solid">
        <fgColor theme="8"/>
        <bgColor rgb="FF000000"/>
      </patternFill>
    </fill>
    <fill>
      <patternFill patternType="solid">
        <fgColor theme="8"/>
        <bgColor indexed="64"/>
      </patternFill>
    </fill>
    <fill>
      <patternFill patternType="solid">
        <fgColor theme="0" tint="-0.14999847407452621"/>
        <bgColor indexed="64"/>
      </patternFill>
    </fill>
    <fill>
      <patternFill patternType="solid">
        <fgColor rgb="FF7030A0"/>
        <bgColor indexed="64"/>
      </patternFill>
    </fill>
    <fill>
      <patternFill patternType="solid">
        <fgColor rgb="FF00B050"/>
        <bgColor indexed="64"/>
      </patternFill>
    </fill>
  </fills>
  <borders count="133">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bottom style="medium">
        <color indexed="64"/>
      </bottom>
      <diagonal/>
    </border>
    <border>
      <left/>
      <right/>
      <top style="medium">
        <color indexed="64"/>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4"/>
      </top>
      <bottom/>
      <diagonal/>
    </border>
    <border>
      <left/>
      <right/>
      <top/>
      <bottom style="thin">
        <color theme="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theme="2" tint="-0.249977111117893"/>
      </right>
      <top style="thin">
        <color theme="2" tint="-0.249977111117893"/>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bottom style="thin">
        <color theme="0" tint="-0.499984740745262"/>
      </bottom>
      <diagonal/>
    </border>
    <border>
      <left/>
      <right style="thin">
        <color indexed="64"/>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top style="thin">
        <color theme="2" tint="-0.249977111117893"/>
      </top>
      <bottom/>
      <diagonal/>
    </border>
    <border>
      <left/>
      <right style="thin">
        <color indexed="64"/>
      </right>
      <top style="thin">
        <color theme="0" tint="-0.499984740745262"/>
      </top>
      <bottom style="thin">
        <color theme="0" tint="-0.499984740745262"/>
      </bottom>
      <diagonal/>
    </border>
    <border>
      <left style="thin">
        <color theme="0" tint="-0.499984740745262"/>
      </left>
      <right/>
      <top/>
      <bottom style="thin">
        <color theme="0" tint="-0.499984740745262"/>
      </bottom>
      <diagonal/>
    </border>
    <border>
      <left/>
      <right/>
      <top style="thin">
        <color theme="0" tint="-0.499984740745262"/>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249977111117893"/>
      </left>
      <right style="thin">
        <color theme="0" tint="-0.249977111117893"/>
      </right>
      <top/>
      <bottom style="thin">
        <color theme="0" tint="-0.249977111117893"/>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theme="0" tint="-0.249977111117893"/>
      </top>
      <bottom style="thin">
        <color indexed="64"/>
      </bottom>
      <diagonal/>
    </border>
    <border>
      <left style="medium">
        <color indexed="64"/>
      </left>
      <right style="medium">
        <color indexed="64"/>
      </right>
      <top style="thin">
        <color theme="0" tint="-0.249977111117893"/>
      </top>
      <bottom style="thin">
        <color theme="0" tint="-0.249977111117893"/>
      </bottom>
      <diagonal/>
    </border>
    <border>
      <left style="medium">
        <color indexed="64"/>
      </left>
      <right style="medium">
        <color indexed="64"/>
      </right>
      <top/>
      <bottom/>
      <diagonal/>
    </border>
    <border>
      <left style="medium">
        <color indexed="64"/>
      </left>
      <right style="medium">
        <color indexed="64"/>
      </right>
      <top style="thin">
        <color indexed="64"/>
      </top>
      <bottom style="thin">
        <color theme="0" tint="-0.249977111117893"/>
      </bottom>
      <diagonal/>
    </border>
    <border>
      <left style="medium">
        <color indexed="64"/>
      </left>
      <right style="medium">
        <color indexed="64"/>
      </right>
      <top style="thin">
        <color theme="0" tint="-0.249977111117893"/>
      </top>
      <bottom/>
      <diagonal/>
    </border>
    <border>
      <left style="medium">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thin">
        <color theme="0" tint="-0.249977111117893"/>
      </left>
      <right/>
      <top/>
      <bottom/>
      <diagonal/>
    </border>
    <border>
      <left/>
      <right/>
      <top/>
      <bottom style="thin">
        <color theme="0" tint="-0.499984740745262"/>
      </bottom>
      <diagonal/>
    </border>
    <border>
      <left style="medium">
        <color rgb="FF2DAE76"/>
      </left>
      <right style="medium">
        <color rgb="FF2DAE76"/>
      </right>
      <top style="medium">
        <color rgb="FF2DAE76"/>
      </top>
      <bottom style="medium">
        <color rgb="FF2DAE76"/>
      </bottom>
      <diagonal/>
    </border>
    <border>
      <left style="medium">
        <color rgb="FF2DAE76"/>
      </left>
      <right/>
      <top style="medium">
        <color rgb="FF2DAE76"/>
      </top>
      <bottom style="thin">
        <color theme="4"/>
      </bottom>
      <diagonal/>
    </border>
    <border>
      <left style="medium">
        <color theme="4"/>
      </left>
      <right style="thin">
        <color theme="4"/>
      </right>
      <top style="medium">
        <color rgb="FF2DAE76"/>
      </top>
      <bottom/>
      <diagonal/>
    </border>
    <border>
      <left style="medium">
        <color theme="4"/>
      </left>
      <right style="medium">
        <color rgb="FF2DAE76"/>
      </right>
      <top style="medium">
        <color rgb="FF2DAE76"/>
      </top>
      <bottom/>
      <diagonal/>
    </border>
    <border>
      <left style="medium">
        <color rgb="FF2DAE76"/>
      </left>
      <right/>
      <top style="thin">
        <color theme="4"/>
      </top>
      <bottom style="thin">
        <color theme="4"/>
      </bottom>
      <diagonal/>
    </border>
    <border>
      <left style="medium">
        <color rgb="FF2DAE76"/>
      </left>
      <right style="medium">
        <color rgb="FF2DAE76"/>
      </right>
      <top style="medium">
        <color rgb="FF2DAE76"/>
      </top>
      <bottom/>
      <diagonal/>
    </border>
    <border>
      <left style="thin">
        <color theme="4"/>
      </left>
      <right/>
      <top/>
      <bottom style="thin">
        <color theme="4"/>
      </bottom>
      <diagonal/>
    </border>
    <border>
      <left style="thin">
        <color theme="4"/>
      </left>
      <right style="thin">
        <color theme="4"/>
      </right>
      <top/>
      <bottom style="thin">
        <color theme="4"/>
      </bottom>
      <diagonal/>
    </border>
    <border>
      <left/>
      <right style="thin">
        <color theme="4"/>
      </right>
      <top/>
      <bottom style="thin">
        <color theme="4"/>
      </bottom>
      <diagonal/>
    </border>
    <border>
      <left style="thin">
        <color theme="4"/>
      </left>
      <right style="thin">
        <color indexed="64"/>
      </right>
      <top/>
      <bottom style="thin">
        <color theme="4"/>
      </bottom>
      <diagonal/>
    </border>
    <border>
      <left style="thin">
        <color indexed="64"/>
      </left>
      <right/>
      <top/>
      <bottom style="thin">
        <color theme="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indexed="64"/>
      </right>
      <top/>
      <bottom/>
      <diagonal/>
    </border>
    <border>
      <left style="thin">
        <color theme="2" tint="-0.249977111117893"/>
      </left>
      <right/>
      <top/>
      <bottom/>
      <diagonal/>
    </border>
    <border>
      <left style="thin">
        <color theme="2" tint="-0.249977111117893"/>
      </left>
      <right style="thin">
        <color theme="0" tint="-0.249977111117893"/>
      </right>
      <top/>
      <bottom/>
      <diagonal/>
    </border>
    <border>
      <left style="thin">
        <color theme="0" tint="-0.249977111117893"/>
      </left>
      <right style="thin">
        <color theme="2" tint="-0.249977111117893"/>
      </right>
      <top style="thin">
        <color theme="2" tint="-0.249977111117893"/>
      </top>
      <bottom style="thin">
        <color theme="2" tint="-0.249977111117893"/>
      </bottom>
      <diagonal/>
    </border>
    <border>
      <left style="thin">
        <color indexed="64"/>
      </left>
      <right/>
      <top style="thin">
        <color theme="0" tint="-0.249977111117893"/>
      </top>
      <bottom/>
      <diagonal/>
    </border>
    <border>
      <left style="thin">
        <color indexed="64"/>
      </left>
      <right style="thin">
        <color indexed="64"/>
      </right>
      <top style="thin">
        <color theme="0" tint="-0.249977111117893"/>
      </top>
      <bottom/>
      <diagonal/>
    </border>
    <border>
      <left style="thin">
        <color theme="0" tint="-0.499984740745262"/>
      </left>
      <right style="thin">
        <color indexed="64"/>
      </right>
      <top style="thin">
        <color theme="0" tint="-0.249977111117893"/>
      </top>
      <bottom/>
      <diagonal/>
    </border>
    <border>
      <left style="thin">
        <color indexed="64"/>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right/>
      <top style="thin">
        <color theme="0" tint="-0.249977111117893"/>
      </top>
      <bottom/>
      <diagonal/>
    </border>
    <border>
      <left style="thin">
        <color theme="0" tint="-0.499984740745262"/>
      </left>
      <right/>
      <top style="thin">
        <color theme="0" tint="-0.249977111117893"/>
      </top>
      <bottom/>
      <diagonal/>
    </border>
    <border>
      <left/>
      <right/>
      <top style="thin">
        <color theme="0" tint="-0.249977111117893"/>
      </top>
      <bottom style="thin">
        <color theme="2" tint="-0.249977111117893"/>
      </bottom>
      <diagonal/>
    </border>
    <border>
      <left style="thin">
        <color theme="0" tint="-0.249977111117893"/>
      </left>
      <right style="thin">
        <color indexed="64"/>
      </right>
      <top/>
      <bottom/>
      <diagonal/>
    </border>
    <border>
      <left style="medium">
        <color indexed="64"/>
      </left>
      <right/>
      <top/>
      <bottom style="thin">
        <color theme="4"/>
      </bottom>
      <diagonal/>
    </border>
    <border>
      <left/>
      <right style="medium">
        <color indexed="64"/>
      </right>
      <top/>
      <bottom/>
      <diagonal/>
    </border>
    <border>
      <left/>
      <right style="medium">
        <color rgb="FF000000"/>
      </right>
      <top/>
      <bottom style="medium">
        <color indexed="64"/>
      </bottom>
      <diagonal/>
    </border>
    <border>
      <left/>
      <right/>
      <top/>
      <bottom style="thin">
        <color rgb="FF00B050"/>
      </bottom>
      <diagonal/>
    </border>
    <border>
      <left/>
      <right style="thin">
        <color theme="2" tint="-0.249977111117893"/>
      </right>
      <top/>
      <bottom/>
      <diagonal/>
    </border>
    <border>
      <left style="thin">
        <color theme="5" tint="0.39997558519241921"/>
      </left>
      <right/>
      <top/>
      <bottom style="thin">
        <color theme="5" tint="0.39997558519241921"/>
      </bottom>
      <diagonal/>
    </border>
    <border>
      <left/>
      <right/>
      <top/>
      <bottom style="thin">
        <color theme="5" tint="0.39997558519241921"/>
      </bottom>
      <diagonal/>
    </border>
    <border>
      <left/>
      <right style="thin">
        <color theme="5" tint="0.39997558519241921"/>
      </right>
      <top/>
      <bottom style="thin">
        <color theme="5" tint="0.39997558519241921"/>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thin">
        <color theme="9" tint="0.39997558519241921"/>
      </left>
      <right/>
      <top/>
      <bottom style="thin">
        <color theme="9" tint="0.39997558519241921"/>
      </bottom>
      <diagonal/>
    </border>
    <border>
      <left/>
      <right/>
      <top/>
      <bottom style="thin">
        <color theme="9" tint="0.39997558519241921"/>
      </bottom>
      <diagonal/>
    </border>
    <border>
      <left/>
      <right style="thin">
        <color theme="9" tint="0.39997558519241921"/>
      </right>
      <top/>
      <bottom style="thin">
        <color theme="9" tint="0.39997558519241921"/>
      </bottom>
      <diagonal/>
    </border>
    <border>
      <left style="medium">
        <color indexed="64"/>
      </left>
      <right style="medium">
        <color indexed="64"/>
      </right>
      <top/>
      <bottom style="medium">
        <color indexed="64"/>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top/>
      <bottom style="thin">
        <color theme="6" tint="0.39997558519241921"/>
      </bottom>
      <diagonal/>
    </border>
    <border>
      <left style="medium">
        <color rgb="FF2DAE76"/>
      </left>
      <right/>
      <top/>
      <bottom style="medium">
        <color rgb="FF2DAE76"/>
      </bottom>
      <diagonal/>
    </border>
    <border>
      <left/>
      <right style="medium">
        <color indexed="64"/>
      </right>
      <top/>
      <bottom style="medium">
        <color indexed="64"/>
      </bottom>
      <diagonal/>
    </border>
    <border>
      <left/>
      <right/>
      <top style="thin">
        <color theme="4"/>
      </top>
      <bottom style="thin">
        <color theme="4"/>
      </bottom>
      <diagonal/>
    </border>
    <border>
      <left style="medium">
        <color rgb="FF2DAE76"/>
      </left>
      <right/>
      <top style="thin">
        <color theme="4"/>
      </top>
      <bottom/>
      <diagonal/>
    </border>
    <border>
      <left style="medium">
        <color rgb="FF2DAE76"/>
      </left>
      <right style="medium">
        <color rgb="FF2DAE76"/>
      </right>
      <top/>
      <bottom style="thin">
        <color theme="4"/>
      </bottom>
      <diagonal/>
    </border>
    <border>
      <left style="medium">
        <color rgb="FF2DAE76"/>
      </left>
      <right style="medium">
        <color rgb="FF2DAE76"/>
      </right>
      <top style="thin">
        <color theme="4"/>
      </top>
      <bottom style="thin">
        <color theme="4"/>
      </bottom>
      <diagonal/>
    </border>
    <border>
      <left/>
      <right style="medium">
        <color rgb="FF000000"/>
      </right>
      <top style="medium">
        <color rgb="FF000000"/>
      </top>
      <bottom/>
      <diagonal/>
    </border>
    <border>
      <left style="medium">
        <color rgb="FF2DAE76"/>
      </left>
      <right/>
      <top style="thin">
        <color theme="4"/>
      </top>
      <bottom style="medium">
        <color rgb="FF2DAE76"/>
      </bottom>
      <diagonal/>
    </border>
    <border>
      <left style="medium">
        <color theme="4"/>
      </left>
      <right style="thin">
        <color theme="4"/>
      </right>
      <top/>
      <bottom/>
      <diagonal/>
    </border>
    <border>
      <left style="medium">
        <color theme="4"/>
      </left>
      <right/>
      <top/>
      <bottom/>
      <diagonal/>
    </border>
    <border>
      <left style="medium">
        <color theme="4"/>
      </left>
      <right style="medium">
        <color rgb="FF2DAE76"/>
      </right>
      <top/>
      <bottom/>
      <diagonal/>
    </border>
    <border>
      <left style="medium">
        <color rgb="FF2DAE76"/>
      </left>
      <right style="medium">
        <color rgb="FF2DAE76"/>
      </right>
      <top style="medium">
        <color rgb="FF2DAE76"/>
      </top>
      <bottom style="thin">
        <color theme="4"/>
      </bottom>
      <diagonal/>
    </border>
    <border>
      <left/>
      <right/>
      <top style="medium">
        <color rgb="FF2DAE76"/>
      </top>
      <bottom style="thin">
        <color theme="4"/>
      </bottom>
      <diagonal/>
    </border>
    <border>
      <left style="medium">
        <color rgb="FF2DAE76"/>
      </left>
      <right style="medium">
        <color rgb="FF2DAE76"/>
      </right>
      <top style="thin">
        <color theme="4"/>
      </top>
      <bottom style="medium">
        <color rgb="FF2DAE76"/>
      </bottom>
      <diagonal/>
    </border>
    <border>
      <left/>
      <right/>
      <top style="thin">
        <color theme="4"/>
      </top>
      <bottom style="medium">
        <color rgb="FF2DAE76"/>
      </bottom>
      <diagonal/>
    </border>
    <border>
      <left style="medium">
        <color indexed="64"/>
      </left>
      <right/>
      <top style="medium">
        <color indexed="64"/>
      </top>
      <bottom/>
      <diagonal/>
    </border>
    <border>
      <left style="medium">
        <color indexed="64"/>
      </left>
      <right/>
      <top/>
      <bottom style="medium">
        <color indexed="64"/>
      </bottom>
      <diagonal/>
    </border>
    <border>
      <left style="medium">
        <color rgb="FF2DAE76"/>
      </left>
      <right style="medium">
        <color rgb="FF2DAE76"/>
      </right>
      <top/>
      <bottom style="medium">
        <color rgb="FF2DAE76"/>
      </bottom>
      <diagonal/>
    </border>
    <border>
      <left style="medium">
        <color rgb="FF2DAE76"/>
      </left>
      <right style="medium">
        <color rgb="FF2DAE76"/>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theme="6" tint="0.39997558519241921"/>
      </bottom>
      <diagonal/>
    </border>
  </borders>
  <cellStyleXfs count="20">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8" fillId="4" borderId="0" applyNumberFormat="0" applyBorder="0" applyAlignment="0" applyProtection="0"/>
    <xf numFmtId="0" fontId="9"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2" fillId="0" borderId="0"/>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1" fillId="0" borderId="0"/>
    <xf numFmtId="0" fontId="1" fillId="0" borderId="0"/>
    <xf numFmtId="0" fontId="1" fillId="0" borderId="0"/>
    <xf numFmtId="0" fontId="64" fillId="0" borderId="0" applyNumberFormat="0" applyFill="0" applyBorder="0" applyAlignment="0" applyProtection="0"/>
    <xf numFmtId="0" fontId="74" fillId="0" borderId="0"/>
  </cellStyleXfs>
  <cellXfs count="585">
    <xf numFmtId="0" fontId="0" fillId="0" borderId="0" xfId="0"/>
    <xf numFmtId="0" fontId="0" fillId="0" borderId="0" xfId="0" applyAlignment="1">
      <alignment wrapText="1"/>
    </xf>
    <xf numFmtId="0" fontId="2" fillId="0" borderId="0" xfId="0" applyFont="1"/>
    <xf numFmtId="0" fontId="2" fillId="0" borderId="1" xfId="0" applyFont="1" applyBorder="1"/>
    <xf numFmtId="0" fontId="7" fillId="0" borderId="0" xfId="0" applyFont="1"/>
    <xf numFmtId="17" fontId="0" fillId="0" borderId="0" xfId="0" applyNumberFormat="1"/>
    <xf numFmtId="14" fontId="0" fillId="0" borderId="0" xfId="0" applyNumberFormat="1"/>
    <xf numFmtId="0" fontId="7" fillId="3" borderId="0" xfId="0" applyFont="1" applyFill="1"/>
    <xf numFmtId="14" fontId="0" fillId="3" borderId="0" xfId="0" applyNumberFormat="1" applyFill="1"/>
    <xf numFmtId="0" fontId="0" fillId="0" borderId="0" xfId="0" applyAlignment="1">
      <alignment horizontal="center" vertical="center"/>
    </xf>
    <xf numFmtId="0" fontId="2" fillId="0" borderId="0" xfId="0" applyFont="1" applyAlignment="1">
      <alignment horizontal="left" vertical="center"/>
    </xf>
    <xf numFmtId="0" fontId="2" fillId="0" borderId="0" xfId="0" applyFont="1" applyAlignment="1">
      <alignment horizontal="right" vertical="center"/>
    </xf>
    <xf numFmtId="0" fontId="0" fillId="0" borderId="0" xfId="0" applyAlignment="1">
      <alignment horizontal="right" vertical="center"/>
    </xf>
    <xf numFmtId="0" fontId="0" fillId="0" borderId="0" xfId="0" applyAlignment="1">
      <alignment horizontal="left" vertical="center"/>
    </xf>
    <xf numFmtId="0" fontId="10" fillId="0" borderId="0" xfId="6" applyFont="1" applyFill="1" applyAlignment="1">
      <alignment horizontal="left" vertical="center"/>
    </xf>
    <xf numFmtId="0" fontId="10" fillId="0" borderId="0" xfId="7" applyFont="1" applyFill="1" applyAlignment="1">
      <alignment horizontal="left" vertical="center"/>
    </xf>
    <xf numFmtId="0" fontId="10" fillId="0" borderId="0" xfId="8" applyFont="1" applyFill="1" applyAlignment="1">
      <alignment horizontal="left" vertical="center"/>
    </xf>
    <xf numFmtId="0" fontId="10" fillId="0" borderId="0" xfId="9" applyFont="1" applyFill="1" applyAlignment="1">
      <alignment horizontal="left" vertical="center"/>
    </xf>
    <xf numFmtId="0" fontId="10" fillId="0" borderId="0" xfId="10" applyFont="1" applyFill="1" applyAlignment="1">
      <alignment horizontal="left" vertical="center"/>
    </xf>
    <xf numFmtId="0" fontId="10" fillId="0" borderId="0" xfId="11" applyFont="1" applyFill="1" applyAlignment="1">
      <alignment horizontal="left" vertical="center"/>
    </xf>
    <xf numFmtId="0" fontId="10" fillId="0" borderId="0" xfId="4" applyFont="1" applyFill="1" applyAlignment="1">
      <alignment horizontal="left" vertical="center"/>
    </xf>
    <xf numFmtId="0" fontId="3" fillId="0" borderId="0" xfId="0" applyFont="1"/>
    <xf numFmtId="0" fontId="3" fillId="2" borderId="0" xfId="0" applyFont="1" applyFill="1"/>
    <xf numFmtId="43" fontId="3" fillId="0" borderId="0" xfId="1" applyFont="1"/>
    <xf numFmtId="43" fontId="4" fillId="0" borderId="0" xfId="1" applyFont="1" applyBorder="1"/>
    <xf numFmtId="43" fontId="3" fillId="2" borderId="0" xfId="1" applyFont="1" applyFill="1"/>
    <xf numFmtId="43" fontId="4" fillId="0" borderId="0" xfId="1" applyFont="1" applyFill="1" applyBorder="1" applyAlignment="1">
      <alignment horizontal="center"/>
    </xf>
    <xf numFmtId="43" fontId="4" fillId="0" borderId="14" xfId="1" applyFont="1" applyBorder="1"/>
    <xf numFmtId="43" fontId="4" fillId="2" borderId="0" xfId="1" applyFont="1" applyFill="1" applyBorder="1"/>
    <xf numFmtId="9" fontId="3" fillId="2" borderId="0" xfId="2" applyFont="1" applyFill="1" applyBorder="1"/>
    <xf numFmtId="43" fontId="3" fillId="2" borderId="0" xfId="1" applyFont="1" applyFill="1" applyBorder="1"/>
    <xf numFmtId="15" fontId="0" fillId="0" borderId="0" xfId="0" applyNumberFormat="1"/>
    <xf numFmtId="0" fontId="24" fillId="14" borderId="0" xfId="12" applyFont="1" applyFill="1" applyProtection="1">
      <protection hidden="1"/>
    </xf>
    <xf numFmtId="0" fontId="24" fillId="15" borderId="0" xfId="12" applyFont="1" applyFill="1" applyProtection="1">
      <protection hidden="1"/>
    </xf>
    <xf numFmtId="0" fontId="24" fillId="2" borderId="0" xfId="12" applyFont="1" applyFill="1" applyProtection="1">
      <protection hidden="1"/>
    </xf>
    <xf numFmtId="0" fontId="26" fillId="2" borderId="0" xfId="12" applyFont="1" applyFill="1" applyAlignment="1" applyProtection="1">
      <alignment horizontal="left" vertical="top"/>
      <protection hidden="1"/>
    </xf>
    <xf numFmtId="0" fontId="27" fillId="2" borderId="0" xfId="12" applyFont="1" applyFill="1" applyProtection="1">
      <protection hidden="1"/>
    </xf>
    <xf numFmtId="0" fontId="28" fillId="2" borderId="18" xfId="12" applyFont="1" applyFill="1" applyBorder="1" applyAlignment="1" applyProtection="1">
      <alignment horizontal="left" vertical="top" wrapText="1"/>
      <protection hidden="1"/>
    </xf>
    <xf numFmtId="0" fontId="28" fillId="2" borderId="0" xfId="12" applyFont="1" applyFill="1" applyAlignment="1" applyProtection="1">
      <alignment horizontal="left" vertical="top" wrapText="1"/>
      <protection hidden="1"/>
    </xf>
    <xf numFmtId="0" fontId="26" fillId="2" borderId="18" xfId="12" applyFont="1" applyFill="1" applyBorder="1" applyAlignment="1" applyProtection="1">
      <alignment horizontal="left" vertical="top"/>
      <protection hidden="1"/>
    </xf>
    <xf numFmtId="0" fontId="27" fillId="2" borderId="18" xfId="12" applyFont="1" applyFill="1" applyBorder="1" applyProtection="1">
      <protection hidden="1"/>
    </xf>
    <xf numFmtId="0" fontId="29" fillId="2" borderId="0" xfId="12" applyFont="1" applyFill="1" applyAlignment="1" applyProtection="1">
      <alignment vertical="top"/>
      <protection hidden="1"/>
    </xf>
    <xf numFmtId="0" fontId="3" fillId="2" borderId="0" xfId="12" applyFont="1" applyFill="1" applyAlignment="1" applyProtection="1">
      <alignment vertical="top" wrapText="1"/>
      <protection hidden="1"/>
    </xf>
    <xf numFmtId="0" fontId="3" fillId="2" borderId="0" xfId="12" applyFont="1" applyFill="1" applyProtection="1">
      <protection hidden="1"/>
    </xf>
    <xf numFmtId="0" fontId="24" fillId="0" borderId="0" xfId="12" applyFont="1" applyProtection="1">
      <protection hidden="1"/>
    </xf>
    <xf numFmtId="0" fontId="24" fillId="16" borderId="0" xfId="12" applyFont="1" applyFill="1" applyAlignment="1" applyProtection="1">
      <alignment horizontal="center"/>
      <protection hidden="1"/>
    </xf>
    <xf numFmtId="167" fontId="36" fillId="16" borderId="0" xfId="15" applyNumberFormat="1" applyFont="1" applyFill="1" applyAlignment="1" applyProtection="1">
      <alignment horizontal="left" vertical="center"/>
      <protection hidden="1"/>
    </xf>
    <xf numFmtId="0" fontId="24" fillId="14" borderId="0" xfId="15" applyFont="1" applyFill="1" applyAlignment="1" applyProtection="1">
      <alignment vertical="center"/>
      <protection hidden="1"/>
    </xf>
    <xf numFmtId="167" fontId="37" fillId="0" borderId="0" xfId="0" applyNumberFormat="1" applyFont="1" applyAlignment="1">
      <alignment horizontal="left" vertical="center" wrapText="1"/>
    </xf>
    <xf numFmtId="0" fontId="24" fillId="2" borderId="0" xfId="12" applyFont="1" applyFill="1" applyAlignment="1" applyProtection="1">
      <alignment horizontal="center"/>
      <protection hidden="1"/>
    </xf>
    <xf numFmtId="0" fontId="3" fillId="16" borderId="0" xfId="0" applyFont="1" applyFill="1"/>
    <xf numFmtId="0" fontId="4" fillId="2" borderId="0" xfId="0" applyFont="1" applyFill="1"/>
    <xf numFmtId="43" fontId="3" fillId="0" borderId="0" xfId="1" applyFont="1" applyBorder="1"/>
    <xf numFmtId="0" fontId="0" fillId="2" borderId="0" xfId="0" applyFill="1"/>
    <xf numFmtId="0" fontId="13" fillId="2" borderId="0" xfId="0" applyFont="1" applyFill="1"/>
    <xf numFmtId="0" fontId="15" fillId="2" borderId="0" xfId="0" applyFont="1" applyFill="1"/>
    <xf numFmtId="14" fontId="3" fillId="2" borderId="0" xfId="0" applyNumberFormat="1" applyFont="1" applyFill="1"/>
    <xf numFmtId="0" fontId="18" fillId="2" borderId="0" xfId="0" applyFont="1" applyFill="1" applyAlignment="1">
      <alignment horizontal="right"/>
    </xf>
    <xf numFmtId="9" fontId="12" fillId="17" borderId="19" xfId="2" applyFont="1" applyFill="1" applyBorder="1" applyAlignment="1">
      <alignment horizontal="center" vertical="center"/>
    </xf>
    <xf numFmtId="0" fontId="30" fillId="2" borderId="0" xfId="12" applyFont="1" applyFill="1" applyAlignment="1" applyProtection="1">
      <alignment horizontal="left" vertical="top" wrapText="1"/>
      <protection hidden="1"/>
    </xf>
    <xf numFmtId="0" fontId="16" fillId="2" borderId="0" xfId="0" applyFont="1" applyFill="1" applyAlignment="1">
      <alignment horizontal="left" wrapText="1"/>
    </xf>
    <xf numFmtId="0" fontId="13" fillId="0" borderId="0" xfId="0" applyFont="1"/>
    <xf numFmtId="0" fontId="21" fillId="13" borderId="13" xfId="0" applyFont="1" applyFill="1" applyBorder="1" applyAlignment="1">
      <alignment horizontal="left" vertical="center"/>
    </xf>
    <xf numFmtId="0" fontId="21" fillId="13" borderId="2" xfId="0" applyFont="1" applyFill="1" applyBorder="1" applyAlignment="1">
      <alignment horizontal="left" vertical="center"/>
    </xf>
    <xf numFmtId="14" fontId="49" fillId="2" borderId="0" xfId="0" applyNumberFormat="1" applyFont="1" applyFill="1"/>
    <xf numFmtId="0" fontId="48" fillId="2" borderId="0" xfId="12" applyFont="1" applyFill="1" applyAlignment="1" applyProtection="1">
      <alignment horizontal="left" vertical="top" wrapText="1"/>
      <protection hidden="1"/>
    </xf>
    <xf numFmtId="0" fontId="0" fillId="0" borderId="0" xfId="0" applyAlignment="1">
      <alignment horizontal="left" vertical="top" wrapText="1"/>
    </xf>
    <xf numFmtId="0" fontId="0" fillId="0" borderId="0" xfId="0" applyAlignment="1">
      <alignment horizontal="left" vertical="top"/>
    </xf>
    <xf numFmtId="0" fontId="34" fillId="2" borderId="0" xfId="12" applyFont="1" applyFill="1" applyAlignment="1" applyProtection="1">
      <alignment horizontal="left" vertical="top"/>
      <protection hidden="1"/>
    </xf>
    <xf numFmtId="0" fontId="29" fillId="2" borderId="0" xfId="12" applyFont="1" applyFill="1" applyAlignment="1" applyProtection="1">
      <alignment vertical="center"/>
      <protection hidden="1"/>
    </xf>
    <xf numFmtId="0" fontId="3" fillId="2" borderId="0" xfId="12" applyFont="1" applyFill="1" applyAlignment="1" applyProtection="1">
      <alignment vertical="center" wrapText="1"/>
      <protection hidden="1"/>
    </xf>
    <xf numFmtId="0" fontId="24" fillId="2" borderId="0" xfId="12" applyFont="1" applyFill="1" applyAlignment="1" applyProtection="1">
      <alignment vertical="center"/>
      <protection hidden="1"/>
    </xf>
    <xf numFmtId="0" fontId="30" fillId="2" borderId="0" xfId="12" applyFont="1" applyFill="1" applyAlignment="1" applyProtection="1">
      <alignment horizontal="left" vertical="center" wrapText="1"/>
      <protection hidden="1"/>
    </xf>
    <xf numFmtId="0" fontId="26" fillId="2" borderId="0" xfId="12" applyFont="1" applyFill="1" applyAlignment="1" applyProtection="1">
      <alignment horizontal="left" vertical="center"/>
      <protection hidden="1"/>
    </xf>
    <xf numFmtId="0" fontId="27" fillId="2" borderId="0" xfId="12" applyFont="1" applyFill="1" applyAlignment="1" applyProtection="1">
      <alignment vertical="center"/>
      <protection hidden="1"/>
    </xf>
    <xf numFmtId="0" fontId="48" fillId="2" borderId="0" xfId="12" applyFont="1" applyFill="1" applyAlignment="1" applyProtection="1">
      <alignment horizontal="left" vertical="center" wrapText="1"/>
      <protection hidden="1"/>
    </xf>
    <xf numFmtId="0" fontId="0" fillId="0" borderId="0" xfId="0" applyAlignment="1">
      <alignment horizontal="left" vertical="center" wrapText="1"/>
    </xf>
    <xf numFmtId="166" fontId="23" fillId="0" borderId="19" xfId="0" applyNumberFormat="1" applyFont="1" applyBorder="1" applyAlignment="1" applyProtection="1">
      <alignment horizontal="center" vertical="center" wrapText="1"/>
      <protection locked="0"/>
    </xf>
    <xf numFmtId="0" fontId="53" fillId="0" borderId="0" xfId="0" applyFont="1" applyAlignment="1">
      <alignment horizontal="left" vertical="center" indent="1"/>
    </xf>
    <xf numFmtId="0" fontId="10" fillId="0" borderId="0" xfId="0" applyFont="1" applyAlignment="1">
      <alignment horizontal="left" vertical="center" indent="1"/>
    </xf>
    <xf numFmtId="0" fontId="32" fillId="0" borderId="0" xfId="12" applyFont="1" applyAlignment="1" applyProtection="1">
      <alignment horizontal="left" vertical="center"/>
      <protection hidden="1"/>
    </xf>
    <xf numFmtId="9" fontId="0" fillId="0" borderId="0" xfId="2" applyFont="1"/>
    <xf numFmtId="0" fontId="0" fillId="15" borderId="0" xfId="0" applyFill="1" applyAlignment="1">
      <alignment horizontal="center" vertical="center"/>
    </xf>
    <xf numFmtId="0" fontId="23" fillId="0" borderId="0" xfId="12" applyFont="1" applyAlignment="1" applyProtection="1">
      <alignment horizontal="left" vertical="top"/>
      <protection hidden="1"/>
    </xf>
    <xf numFmtId="0" fontId="3" fillId="21" borderId="0" xfId="0" applyFont="1" applyFill="1"/>
    <xf numFmtId="0" fontId="24" fillId="21" borderId="0" xfId="12" applyFont="1" applyFill="1" applyProtection="1">
      <protection hidden="1"/>
    </xf>
    <xf numFmtId="0" fontId="24" fillId="21" borderId="0" xfId="15" applyFont="1" applyFill="1" applyAlignment="1" applyProtection="1">
      <alignment vertical="center"/>
      <protection hidden="1"/>
    </xf>
    <xf numFmtId="9" fontId="14" fillId="19" borderId="15" xfId="2" applyFont="1" applyFill="1" applyBorder="1" applyAlignment="1" applyProtection="1">
      <alignment horizontal="center" vertical="center" wrapText="1"/>
      <protection hidden="1"/>
    </xf>
    <xf numFmtId="43" fontId="14" fillId="2" borderId="0" xfId="1" applyFont="1" applyFill="1"/>
    <xf numFmtId="0" fontId="14" fillId="19" borderId="0" xfId="17" applyFont="1" applyFill="1" applyAlignment="1" applyProtection="1">
      <alignment horizontal="center" vertical="center" wrapText="1"/>
      <protection hidden="1"/>
    </xf>
    <xf numFmtId="9" fontId="42" fillId="12" borderId="20" xfId="2" applyFont="1" applyFill="1" applyBorder="1" applyAlignment="1">
      <alignment horizontal="center" vertical="top" wrapText="1"/>
    </xf>
    <xf numFmtId="0" fontId="3" fillId="14" borderId="0" xfId="0" applyFont="1" applyFill="1"/>
    <xf numFmtId="0" fontId="57" fillId="22" borderId="15" xfId="0" applyFont="1" applyFill="1" applyBorder="1" applyAlignment="1">
      <alignment horizontal="center" vertical="center"/>
    </xf>
    <xf numFmtId="0" fontId="57" fillId="22" borderId="15" xfId="0" applyFont="1" applyFill="1" applyBorder="1" applyAlignment="1">
      <alignment vertical="center"/>
    </xf>
    <xf numFmtId="0" fontId="58" fillId="23" borderId="15" xfId="0" applyFont="1" applyFill="1" applyBorder="1" applyAlignment="1">
      <alignment horizontal="center" vertical="top"/>
    </xf>
    <xf numFmtId="0" fontId="58" fillId="23" borderId="15" xfId="0" applyFont="1" applyFill="1" applyBorder="1" applyAlignment="1">
      <alignment vertical="top" wrapText="1"/>
    </xf>
    <xf numFmtId="0" fontId="0" fillId="0" borderId="0" xfId="0" applyAlignment="1">
      <alignment vertical="center" wrapText="1"/>
    </xf>
    <xf numFmtId="0" fontId="12" fillId="12" borderId="42" xfId="0" applyFont="1" applyFill="1" applyBorder="1" applyAlignment="1">
      <alignment horizontal="left" vertical="top" wrapText="1" indent="1"/>
    </xf>
    <xf numFmtId="0" fontId="47" fillId="12" borderId="43" xfId="0" applyFont="1" applyFill="1" applyBorder="1" applyAlignment="1">
      <alignment horizontal="left" vertical="center"/>
    </xf>
    <xf numFmtId="0" fontId="12" fillId="12" borderId="58" xfId="0" applyFont="1" applyFill="1" applyBorder="1" applyAlignment="1">
      <alignment horizontal="left" vertical="top" wrapText="1" indent="1"/>
    </xf>
    <xf numFmtId="0" fontId="12" fillId="12" borderId="44" xfId="0" applyFont="1" applyFill="1" applyBorder="1" applyAlignment="1">
      <alignment vertical="top" wrapText="1"/>
    </xf>
    <xf numFmtId="14" fontId="23" fillId="0" borderId="42" xfId="0" applyNumberFormat="1" applyFont="1" applyBorder="1" applyAlignment="1" applyProtection="1">
      <alignment horizontal="center" vertical="center" wrapText="1"/>
      <protection locked="0"/>
    </xf>
    <xf numFmtId="0" fontId="46" fillId="0" borderId="0" xfId="0" applyFont="1"/>
    <xf numFmtId="0" fontId="3" fillId="3" borderId="0" xfId="0" applyFont="1" applyFill="1"/>
    <xf numFmtId="0" fontId="4" fillId="3" borderId="0" xfId="0" applyFont="1" applyFill="1"/>
    <xf numFmtId="44" fontId="3" fillId="3" borderId="0" xfId="0" applyNumberFormat="1" applyFont="1" applyFill="1"/>
    <xf numFmtId="43" fontId="3" fillId="3" borderId="0" xfId="1" applyFont="1" applyFill="1"/>
    <xf numFmtId="0" fontId="14" fillId="3" borderId="0" xfId="17" applyFont="1" applyFill="1" applyAlignment="1" applyProtection="1">
      <alignment horizontal="center" vertical="center" wrapText="1"/>
      <protection hidden="1"/>
    </xf>
    <xf numFmtId="165" fontId="42" fillId="24" borderId="19" xfId="2" applyNumberFormat="1" applyFont="1" applyFill="1" applyBorder="1" applyAlignment="1">
      <alignment horizontal="center" vertical="center" wrapText="1"/>
    </xf>
    <xf numFmtId="0" fontId="62" fillId="2" borderId="0" xfId="12" applyFont="1" applyFill="1" applyAlignment="1" applyProtection="1">
      <alignment horizontal="center" vertical="center" wrapText="1"/>
      <protection hidden="1"/>
    </xf>
    <xf numFmtId="0" fontId="62" fillId="2" borderId="0" xfId="12" applyFont="1" applyFill="1" applyAlignment="1" applyProtection="1">
      <alignment horizontal="left" vertical="center" wrapText="1"/>
      <protection hidden="1"/>
    </xf>
    <xf numFmtId="0" fontId="62" fillId="2" borderId="0" xfId="12" applyFont="1" applyFill="1" applyProtection="1">
      <protection hidden="1"/>
    </xf>
    <xf numFmtId="0" fontId="63" fillId="2" borderId="0" xfId="13" applyFont="1" applyFill="1" applyBorder="1" applyAlignment="1" applyProtection="1">
      <alignment horizontal="center" vertical="center"/>
      <protection hidden="1"/>
    </xf>
    <xf numFmtId="0" fontId="63" fillId="16" borderId="0" xfId="13" applyFont="1" applyFill="1" applyBorder="1" applyAlignment="1" applyProtection="1">
      <alignment horizontal="center" vertical="center"/>
      <protection hidden="1"/>
    </xf>
    <xf numFmtId="0" fontId="14" fillId="18" borderId="65" xfId="17" applyFont="1" applyFill="1" applyBorder="1" applyAlignment="1" applyProtection="1">
      <alignment vertical="center" wrapText="1"/>
      <protection hidden="1"/>
    </xf>
    <xf numFmtId="166" fontId="42" fillId="12" borderId="63" xfId="0" applyNumberFormat="1" applyFont="1" applyFill="1" applyBorder="1" applyAlignment="1">
      <alignment horizontal="left" vertical="top" wrapText="1"/>
    </xf>
    <xf numFmtId="166" fontId="42" fillId="12" borderId="61" xfId="0" applyNumberFormat="1" applyFont="1" applyFill="1" applyBorder="1" applyAlignment="1">
      <alignment horizontal="left" vertical="top" wrapText="1"/>
    </xf>
    <xf numFmtId="166" fontId="42" fillId="12" borderId="64" xfId="0" applyNumberFormat="1" applyFont="1" applyFill="1" applyBorder="1" applyAlignment="1">
      <alignment horizontal="left" vertical="top" wrapText="1"/>
    </xf>
    <xf numFmtId="166" fontId="42" fillId="12" borderId="60" xfId="0" applyNumberFormat="1" applyFont="1" applyFill="1" applyBorder="1" applyAlignment="1">
      <alignment horizontal="left" vertical="top" wrapText="1"/>
    </xf>
    <xf numFmtId="0" fontId="14" fillId="19" borderId="59" xfId="17" applyFont="1" applyFill="1" applyBorder="1" applyAlignment="1" applyProtection="1">
      <alignment horizontal="center" vertical="center" wrapText="1"/>
      <protection hidden="1"/>
    </xf>
    <xf numFmtId="0" fontId="3" fillId="0" borderId="66" xfId="0" applyFont="1" applyBorder="1" applyAlignment="1" applyProtection="1">
      <alignment horizontal="center" vertical="center"/>
      <protection locked="0"/>
    </xf>
    <xf numFmtId="169" fontId="30" fillId="2" borderId="0" xfId="12" applyNumberFormat="1" applyFont="1" applyFill="1" applyAlignment="1" applyProtection="1">
      <alignment horizontal="left" vertical="top" wrapText="1"/>
      <protection hidden="1"/>
    </xf>
    <xf numFmtId="0" fontId="56" fillId="0" borderId="0" xfId="0" applyFont="1" applyAlignment="1">
      <alignment horizontal="center" vertical="center"/>
    </xf>
    <xf numFmtId="0" fontId="56" fillId="0" borderId="0" xfId="0" applyFont="1" applyAlignment="1">
      <alignment horizontal="center" vertical="center" wrapText="1"/>
    </xf>
    <xf numFmtId="0" fontId="10" fillId="0" borderId="0" xfId="12" applyFont="1" applyAlignment="1" applyProtection="1">
      <alignment horizontal="center" vertical="top"/>
      <protection hidden="1"/>
    </xf>
    <xf numFmtId="15" fontId="56" fillId="0" borderId="53" xfId="0" applyNumberFormat="1" applyFont="1" applyBorder="1" applyAlignment="1">
      <alignment horizontal="center" vertical="center"/>
    </xf>
    <xf numFmtId="43" fontId="4" fillId="2" borderId="0" xfId="1" applyFont="1" applyFill="1"/>
    <xf numFmtId="0" fontId="39" fillId="0" borderId="27" xfId="0" applyFont="1" applyBorder="1" applyAlignment="1" applyProtection="1">
      <alignment horizontal="center" vertical="center" wrapText="1"/>
      <protection locked="0"/>
    </xf>
    <xf numFmtId="0" fontId="39" fillId="0" borderId="32" xfId="0" applyFont="1" applyBorder="1" applyAlignment="1" applyProtection="1">
      <alignment horizontal="left" vertical="top" wrapText="1"/>
      <protection locked="0"/>
    </xf>
    <xf numFmtId="0" fontId="3" fillId="0" borderId="27" xfId="0" applyFont="1" applyBorder="1" applyAlignment="1" applyProtection="1">
      <alignment horizontal="center" vertical="center" wrapText="1"/>
      <protection locked="0"/>
    </xf>
    <xf numFmtId="14" fontId="3" fillId="0" borderId="27" xfId="0" applyNumberFormat="1" applyFont="1" applyBorder="1" applyAlignment="1" applyProtection="1">
      <alignment horizontal="center" vertical="center" wrapText="1"/>
      <protection locked="0"/>
    </xf>
    <xf numFmtId="49" fontId="3" fillId="2" borderId="0" xfId="0" applyNumberFormat="1" applyFont="1" applyFill="1"/>
    <xf numFmtId="14" fontId="58" fillId="0" borderId="15" xfId="0" applyNumberFormat="1" applyFont="1" applyBorder="1" applyAlignment="1">
      <alignment horizontal="center" vertical="top"/>
    </xf>
    <xf numFmtId="0" fontId="35" fillId="14" borderId="0" xfId="15" applyFont="1" applyFill="1" applyAlignment="1">
      <alignment vertical="center"/>
    </xf>
    <xf numFmtId="0" fontId="24" fillId="14" borderId="0" xfId="15" applyFont="1" applyFill="1" applyAlignment="1">
      <alignment vertical="center"/>
    </xf>
    <xf numFmtId="0" fontId="24" fillId="0" borderId="0" xfId="15" applyFont="1" applyAlignment="1">
      <alignment vertical="center"/>
    </xf>
    <xf numFmtId="0" fontId="28" fillId="2" borderId="18" xfId="12" applyFont="1" applyFill="1" applyBorder="1" applyAlignment="1">
      <alignment horizontal="left" vertical="top" wrapText="1"/>
    </xf>
    <xf numFmtId="0" fontId="0" fillId="0" borderId="0" xfId="15" applyFont="1" applyAlignment="1">
      <alignment vertical="center"/>
    </xf>
    <xf numFmtId="0" fontId="28" fillId="2" borderId="0" xfId="12" applyFont="1" applyFill="1" applyAlignment="1">
      <alignment horizontal="left" vertical="top" wrapText="1"/>
    </xf>
    <xf numFmtId="4" fontId="3" fillId="0" borderId="0" xfId="0" applyNumberFormat="1" applyFont="1"/>
    <xf numFmtId="0" fontId="3" fillId="0" borderId="0" xfId="0" applyFont="1" applyAlignment="1">
      <alignment vertical="center"/>
    </xf>
    <xf numFmtId="0" fontId="35" fillId="0" borderId="0" xfId="15" applyFont="1" applyAlignment="1">
      <alignment vertical="center"/>
    </xf>
    <xf numFmtId="167" fontId="36" fillId="16" borderId="0" xfId="15" applyNumberFormat="1" applyFont="1" applyFill="1" applyAlignment="1">
      <alignment horizontal="left" vertical="center"/>
    </xf>
    <xf numFmtId="167" fontId="35" fillId="16" borderId="0" xfId="15" applyNumberFormat="1" applyFont="1" applyFill="1" applyAlignment="1">
      <alignment horizontal="center"/>
    </xf>
    <xf numFmtId="0" fontId="38" fillId="0" borderId="0" xfId="15" applyFont="1" applyAlignment="1">
      <alignment vertical="center"/>
    </xf>
    <xf numFmtId="0" fontId="41" fillId="18" borderId="27" xfId="0" applyFont="1" applyFill="1" applyBorder="1" applyAlignment="1">
      <alignment horizontal="center" vertical="center" wrapText="1"/>
    </xf>
    <xf numFmtId="0" fontId="41" fillId="18" borderId="37" xfId="0" applyFont="1" applyFill="1" applyBorder="1" applyAlignment="1">
      <alignment horizontal="center" vertical="center" wrapText="1"/>
    </xf>
    <xf numFmtId="0" fontId="33" fillId="0" borderId="0" xfId="0" applyFont="1" applyAlignment="1">
      <alignment vertical="center" wrapText="1"/>
    </xf>
    <xf numFmtId="0" fontId="3" fillId="0" borderId="0" xfId="0" applyFont="1" applyAlignment="1">
      <alignment wrapText="1"/>
    </xf>
    <xf numFmtId="0" fontId="41" fillId="18" borderId="30" xfId="0" applyFont="1" applyFill="1" applyBorder="1" applyAlignment="1">
      <alignment horizontal="center" vertical="center" wrapText="1"/>
    </xf>
    <xf numFmtId="0" fontId="6" fillId="17" borderId="32" xfId="0" applyFont="1" applyFill="1" applyBorder="1" applyAlignment="1">
      <alignment vertical="center" wrapText="1"/>
    </xf>
    <xf numFmtId="0" fontId="60" fillId="0" borderId="0" xfId="0" applyFont="1"/>
    <xf numFmtId="0" fontId="6" fillId="17" borderId="40" xfId="0" applyFont="1" applyFill="1" applyBorder="1" applyAlignment="1">
      <alignment vertical="center" wrapText="1"/>
    </xf>
    <xf numFmtId="0" fontId="5" fillId="0" borderId="0" xfId="0" applyFont="1" applyAlignment="1">
      <alignment vertical="center"/>
    </xf>
    <xf numFmtId="0" fontId="0" fillId="0" borderId="0" xfId="0" applyAlignment="1">
      <alignment vertical="center"/>
    </xf>
    <xf numFmtId="4" fontId="0" fillId="0" borderId="0" xfId="0" applyNumberFormat="1" applyAlignment="1">
      <alignment vertical="center"/>
    </xf>
    <xf numFmtId="4" fontId="3" fillId="0" borderId="0" xfId="0" applyNumberFormat="1" applyFont="1" applyAlignment="1">
      <alignment vertical="center"/>
    </xf>
    <xf numFmtId="4" fontId="0" fillId="0" borderId="0" xfId="0" applyNumberFormat="1"/>
    <xf numFmtId="0" fontId="20" fillId="0" borderId="0" xfId="0" applyFont="1" applyAlignment="1">
      <alignment horizontal="right" vertical="center"/>
    </xf>
    <xf numFmtId="0" fontId="4" fillId="0" borderId="0" xfId="0" applyFont="1" applyAlignment="1">
      <alignment horizontal="left" vertical="center" indent="4"/>
    </xf>
    <xf numFmtId="0" fontId="33" fillId="0" borderId="0" xfId="0" applyFont="1" applyAlignment="1">
      <alignment horizontal="left" vertical="center" wrapText="1"/>
    </xf>
    <xf numFmtId="0" fontId="3" fillId="0" borderId="0" xfId="0" applyFont="1" applyAlignment="1">
      <alignment horizontal="center" vertical="center"/>
    </xf>
    <xf numFmtId="166" fontId="23" fillId="0" borderId="0" xfId="0" applyNumberFormat="1" applyFont="1" applyAlignment="1">
      <alignment horizontal="center" vertical="center" wrapText="1"/>
    </xf>
    <xf numFmtId="0" fontId="3" fillId="0" borderId="0" xfId="0" applyFont="1" applyAlignment="1">
      <alignment horizontal="left" vertical="center" wrapText="1"/>
    </xf>
    <xf numFmtId="167" fontId="52" fillId="0" borderId="0" xfId="0" applyNumberFormat="1" applyFont="1" applyAlignment="1">
      <alignment horizontal="left" vertical="top"/>
    </xf>
    <xf numFmtId="0" fontId="3" fillId="0" borderId="0" xfId="0" applyFont="1" applyAlignment="1">
      <alignment horizontal="left" vertical="center"/>
    </xf>
    <xf numFmtId="0" fontId="5" fillId="0" borderId="0" xfId="0" applyFont="1" applyAlignment="1">
      <alignment horizontal="justify" vertical="center"/>
    </xf>
    <xf numFmtId="0" fontId="41" fillId="18" borderId="32" xfId="0" applyFont="1" applyFill="1" applyBorder="1" applyAlignment="1">
      <alignment wrapText="1"/>
    </xf>
    <xf numFmtId="0" fontId="41" fillId="18" borderId="27" xfId="0" applyFont="1" applyFill="1" applyBorder="1" applyAlignment="1">
      <alignment horizontal="center" wrapText="1"/>
    </xf>
    <xf numFmtId="0" fontId="39" fillId="17" borderId="32" xfId="0" applyFont="1" applyFill="1" applyBorder="1" applyAlignment="1">
      <alignment horizontal="left" vertical="top" wrapText="1"/>
    </xf>
    <xf numFmtId="0" fontId="11" fillId="0" borderId="0" xfId="0" applyFont="1" applyAlignment="1">
      <alignment vertical="center"/>
    </xf>
    <xf numFmtId="0" fontId="3" fillId="0" borderId="0" xfId="0" applyFont="1" applyAlignment="1">
      <alignment horizontal="left" vertical="center" indent="9"/>
    </xf>
    <xf numFmtId="0" fontId="5" fillId="0" borderId="0" xfId="0" applyFont="1" applyAlignment="1">
      <alignment horizontal="left" vertical="center" indent="2"/>
    </xf>
    <xf numFmtId="0" fontId="41" fillId="18" borderId="3" xfId="0" applyFont="1" applyFill="1" applyBorder="1" applyAlignment="1">
      <alignment horizontal="center" vertical="center" wrapText="1"/>
    </xf>
    <xf numFmtId="0" fontId="41" fillId="18" borderId="13" xfId="0" applyFont="1" applyFill="1" applyBorder="1" applyAlignment="1">
      <alignment horizontal="center" vertical="center" wrapText="1"/>
    </xf>
    <xf numFmtId="0" fontId="41" fillId="18" borderId="56" xfId="0" applyFont="1" applyFill="1" applyBorder="1" applyAlignment="1">
      <alignment vertical="center" wrapText="1"/>
    </xf>
    <xf numFmtId="0" fontId="40" fillId="17" borderId="25" xfId="0" applyFont="1" applyFill="1" applyBorder="1" applyAlignment="1">
      <alignment horizontal="left" vertical="center" wrapText="1"/>
    </xf>
    <xf numFmtId="0" fontId="3" fillId="0" borderId="0" xfId="0" applyFont="1" applyAlignment="1">
      <alignment horizontal="center"/>
    </xf>
    <xf numFmtId="0" fontId="5" fillId="0" borderId="0" xfId="0" applyFont="1" applyAlignment="1">
      <alignment horizontal="left" vertical="center"/>
    </xf>
    <xf numFmtId="0" fontId="5" fillId="0" borderId="0" xfId="0" applyFont="1"/>
    <xf numFmtId="0" fontId="41" fillId="18" borderId="15" xfId="0" applyFont="1" applyFill="1" applyBorder="1" applyAlignment="1">
      <alignment horizontal="center" vertical="center" wrapText="1"/>
    </xf>
    <xf numFmtId="0" fontId="30" fillId="0" borderId="0" xfId="15" applyFont="1" applyAlignment="1">
      <alignment vertical="top" wrapText="1"/>
    </xf>
    <xf numFmtId="0" fontId="44" fillId="0" borderId="0" xfId="15" applyFont="1" applyAlignment="1">
      <alignment horizontal="right" wrapText="1"/>
    </xf>
    <xf numFmtId="167" fontId="45" fillId="16" borderId="0" xfId="15" applyNumberFormat="1" applyFont="1" applyFill="1" applyAlignment="1">
      <alignment horizontal="center"/>
    </xf>
    <xf numFmtId="167" fontId="45" fillId="0" borderId="0" xfId="15" applyNumberFormat="1" applyFont="1" applyAlignment="1">
      <alignment horizontal="center"/>
    </xf>
    <xf numFmtId="0" fontId="46" fillId="0" borderId="0" xfId="15" applyFont="1" applyAlignment="1">
      <alignment vertical="center"/>
    </xf>
    <xf numFmtId="0" fontId="1" fillId="0" borderId="0" xfId="15" applyAlignment="1">
      <alignment vertical="center"/>
    </xf>
    <xf numFmtId="0" fontId="41" fillId="18" borderId="57" xfId="0" applyFont="1" applyFill="1" applyBorder="1" applyAlignment="1">
      <alignment vertical="center" wrapText="1"/>
    </xf>
    <xf numFmtId="0" fontId="3" fillId="0" borderId="1" xfId="0" applyFont="1" applyBorder="1" applyAlignment="1" applyProtection="1">
      <alignment vertical="center"/>
      <protection locked="0"/>
    </xf>
    <xf numFmtId="0" fontId="42" fillId="0" borderId="15" xfId="0" applyFont="1" applyBorder="1" applyAlignment="1" applyProtection="1">
      <alignment horizontal="center" vertical="center" wrapText="1"/>
      <protection locked="0"/>
    </xf>
    <xf numFmtId="9" fontId="0" fillId="0" borderId="0" xfId="0" applyNumberFormat="1"/>
    <xf numFmtId="2" fontId="0" fillId="0" borderId="0" xfId="0" applyNumberFormat="1"/>
    <xf numFmtId="171" fontId="0" fillId="0" borderId="0" xfId="0" applyNumberFormat="1"/>
    <xf numFmtId="168" fontId="0" fillId="0" borderId="0" xfId="0" applyNumberFormat="1"/>
    <xf numFmtId="171" fontId="0" fillId="0" borderId="0" xfId="0" applyNumberFormat="1" applyAlignment="1">
      <alignment wrapText="1"/>
    </xf>
    <xf numFmtId="0" fontId="17" fillId="2" borderId="0" xfId="0" applyFont="1" applyFill="1"/>
    <xf numFmtId="165" fontId="14" fillId="19" borderId="0" xfId="17" applyNumberFormat="1" applyFont="1" applyFill="1" applyAlignment="1" applyProtection="1">
      <alignment horizontal="center" vertical="center" wrapText="1"/>
      <protection hidden="1"/>
    </xf>
    <xf numFmtId="166" fontId="23" fillId="0" borderId="42" xfId="0" applyNumberFormat="1" applyFont="1" applyBorder="1" applyAlignment="1" applyProtection="1">
      <alignment horizontal="center" vertical="center" wrapText="1"/>
      <protection locked="0"/>
    </xf>
    <xf numFmtId="168" fontId="12" fillId="17" borderId="19" xfId="2" applyNumberFormat="1" applyFont="1" applyFill="1" applyBorder="1" applyAlignment="1">
      <alignment horizontal="center" vertical="center"/>
    </xf>
    <xf numFmtId="0" fontId="10" fillId="17" borderId="75" xfId="0" applyFont="1" applyFill="1" applyBorder="1" applyAlignment="1">
      <alignment horizontal="center" vertical="center"/>
    </xf>
    <xf numFmtId="0" fontId="0" fillId="17" borderId="76" xfId="0" applyFill="1" applyBorder="1" applyAlignment="1">
      <alignment horizontal="center" vertical="center" wrapText="1"/>
    </xf>
    <xf numFmtId="0" fontId="0" fillId="17" borderId="18" xfId="0" applyFill="1" applyBorder="1" applyAlignment="1">
      <alignment horizontal="center" vertical="center" wrapText="1"/>
    </xf>
    <xf numFmtId="49" fontId="10" fillId="17" borderId="76" xfId="0" applyNumberFormat="1" applyFont="1" applyFill="1" applyBorder="1" applyAlignment="1">
      <alignment horizontal="center" vertical="center"/>
    </xf>
    <xf numFmtId="8" fontId="10" fillId="17" borderId="76" xfId="3" applyNumberFormat="1" applyFont="1" applyFill="1" applyBorder="1" applyAlignment="1">
      <alignment horizontal="center" vertical="center"/>
    </xf>
    <xf numFmtId="3" fontId="10" fillId="17" borderId="77" xfId="1" applyNumberFormat="1" applyFont="1" applyFill="1" applyBorder="1" applyAlignment="1">
      <alignment horizontal="center" vertical="center"/>
    </xf>
    <xf numFmtId="44" fontId="50" fillId="0" borderId="79" xfId="3" applyFont="1" applyFill="1" applyBorder="1" applyAlignment="1" applyProtection="1">
      <alignment horizontal="center" vertical="center" wrapText="1"/>
      <protection locked="0"/>
    </xf>
    <xf numFmtId="165" fontId="4" fillId="17" borderId="19" xfId="1" applyNumberFormat="1" applyFont="1" applyFill="1" applyBorder="1" applyAlignment="1">
      <alignment horizontal="center" vertical="center"/>
    </xf>
    <xf numFmtId="165" fontId="3" fillId="0" borderId="0" xfId="0" applyNumberFormat="1" applyFont="1"/>
    <xf numFmtId="165" fontId="14" fillId="19" borderId="15" xfId="17" applyNumberFormat="1" applyFont="1" applyFill="1" applyBorder="1" applyAlignment="1" applyProtection="1">
      <alignment horizontal="center" vertical="center" wrapText="1"/>
      <protection hidden="1"/>
    </xf>
    <xf numFmtId="165" fontId="3" fillId="2" borderId="0" xfId="0" applyNumberFormat="1" applyFont="1" applyFill="1"/>
    <xf numFmtId="43" fontId="15" fillId="0" borderId="0" xfId="1" applyFont="1" applyFill="1" applyBorder="1" applyProtection="1">
      <protection locked="0"/>
    </xf>
    <xf numFmtId="14" fontId="4" fillId="3" borderId="55" xfId="0" applyNumberFormat="1" applyFont="1" applyFill="1" applyBorder="1" applyAlignment="1">
      <alignment horizontal="center" vertical="center"/>
    </xf>
    <xf numFmtId="14" fontId="4" fillId="3" borderId="56" xfId="0" applyNumberFormat="1" applyFont="1" applyFill="1" applyBorder="1" applyAlignment="1">
      <alignment horizontal="center" vertical="center"/>
    </xf>
    <xf numFmtId="14" fontId="4" fillId="3" borderId="57" xfId="0" applyNumberFormat="1" applyFont="1" applyFill="1" applyBorder="1" applyAlignment="1">
      <alignment horizontal="center" vertical="center"/>
    </xf>
    <xf numFmtId="14" fontId="2" fillId="0" borderId="0" xfId="0" applyNumberFormat="1" applyFont="1"/>
    <xf numFmtId="0" fontId="10" fillId="3" borderId="55" xfId="0" applyFont="1" applyFill="1" applyBorder="1" applyAlignment="1">
      <alignment horizontal="center" vertical="center" wrapText="1"/>
    </xf>
    <xf numFmtId="0" fontId="3" fillId="21" borderId="0" xfId="0" applyFont="1" applyFill="1" applyAlignment="1">
      <alignment wrapText="1"/>
    </xf>
    <xf numFmtId="0" fontId="3" fillId="2" borderId="0" xfId="0" applyFont="1" applyFill="1" applyAlignment="1">
      <alignment wrapText="1"/>
    </xf>
    <xf numFmtId="0" fontId="13" fillId="2" borderId="0" xfId="0" applyFont="1" applyFill="1" applyAlignment="1">
      <alignment wrapText="1"/>
    </xf>
    <xf numFmtId="0" fontId="0" fillId="2" borderId="0" xfId="0" applyFill="1" applyAlignment="1">
      <alignment wrapText="1"/>
    </xf>
    <xf numFmtId="43" fontId="3" fillId="0" borderId="0" xfId="1" applyFont="1" applyBorder="1" applyAlignment="1">
      <alignment wrapText="1"/>
    </xf>
    <xf numFmtId="0" fontId="41" fillId="19" borderId="40" xfId="0" applyFont="1" applyFill="1" applyBorder="1" applyAlignment="1">
      <alignment horizontal="center" vertical="center" wrapText="1"/>
    </xf>
    <xf numFmtId="0" fontId="70" fillId="19" borderId="27" xfId="0" applyFont="1" applyFill="1" applyBorder="1" applyAlignment="1">
      <alignment horizontal="center" vertical="center" wrapText="1"/>
    </xf>
    <xf numFmtId="0" fontId="70" fillId="19" borderId="32" xfId="0" applyFont="1" applyFill="1" applyBorder="1" applyAlignment="1">
      <alignment horizontal="center" vertical="center" wrapText="1"/>
    </xf>
    <xf numFmtId="0" fontId="3" fillId="2" borderId="15" xfId="0" applyFont="1" applyFill="1" applyBorder="1" applyAlignment="1" applyProtection="1">
      <alignment horizontal="left" vertical="center" wrapText="1"/>
      <protection locked="0"/>
    </xf>
    <xf numFmtId="0" fontId="56" fillId="0" borderId="0" xfId="0" applyFont="1"/>
    <xf numFmtId="4" fontId="3" fillId="2" borderId="0" xfId="0" applyNumberFormat="1" applyFont="1" applyFill="1"/>
    <xf numFmtId="0" fontId="3" fillId="2" borderId="0" xfId="0" applyFont="1" applyFill="1" applyAlignment="1">
      <alignment vertical="center"/>
    </xf>
    <xf numFmtId="0" fontId="6" fillId="2" borderId="0" xfId="0" applyFont="1" applyFill="1"/>
    <xf numFmtId="0" fontId="6" fillId="2" borderId="0" xfId="0" applyFont="1" applyFill="1" applyAlignment="1">
      <alignment horizontal="right"/>
    </xf>
    <xf numFmtId="0" fontId="38" fillId="2" borderId="0" xfId="15" applyFont="1" applyFill="1" applyAlignment="1">
      <alignment vertical="center"/>
    </xf>
    <xf numFmtId="0" fontId="11" fillId="0" borderId="0" xfId="0" applyFont="1" applyAlignment="1">
      <alignment vertical="center" wrapText="1"/>
    </xf>
    <xf numFmtId="0" fontId="62" fillId="0" borderId="0" xfId="0" applyFont="1"/>
    <xf numFmtId="0" fontId="3" fillId="0" borderId="67" xfId="0" applyFont="1" applyBorder="1"/>
    <xf numFmtId="0" fontId="3" fillId="0" borderId="89" xfId="0" applyFont="1" applyBorder="1" applyAlignment="1">
      <alignment horizontal="left"/>
    </xf>
    <xf numFmtId="4" fontId="3" fillId="0" borderId="90" xfId="0" applyNumberFormat="1" applyFont="1" applyBorder="1" applyAlignment="1">
      <alignment horizontal="left"/>
    </xf>
    <xf numFmtId="0" fontId="3" fillId="0" borderId="90" xfId="0" applyFont="1" applyBorder="1" applyAlignment="1">
      <alignment horizontal="left"/>
    </xf>
    <xf numFmtId="0" fontId="3" fillId="0" borderId="90" xfId="0" applyFont="1" applyBorder="1"/>
    <xf numFmtId="0" fontId="3" fillId="0" borderId="92" xfId="0" applyFont="1" applyBorder="1"/>
    <xf numFmtId="9" fontId="61" fillId="17" borderId="32" xfId="0" applyNumberFormat="1" applyFont="1" applyFill="1" applyBorder="1" applyAlignment="1">
      <alignment horizontal="center" vertical="center" wrapText="1"/>
    </xf>
    <xf numFmtId="14" fontId="62" fillId="0" borderId="32" xfId="0" applyNumberFormat="1" applyFont="1" applyBorder="1" applyAlignment="1" applyProtection="1">
      <alignment horizontal="center" vertical="center"/>
      <protection locked="0"/>
    </xf>
    <xf numFmtId="0" fontId="61" fillId="17" borderId="32" xfId="0" applyFont="1" applyFill="1" applyBorder="1" applyAlignment="1">
      <alignment horizontal="left" vertical="center" wrapText="1"/>
    </xf>
    <xf numFmtId="0" fontId="58" fillId="17" borderId="32" xfId="0" applyFont="1" applyFill="1" applyBorder="1" applyAlignment="1">
      <alignment vertical="center" wrapText="1"/>
    </xf>
    <xf numFmtId="0" fontId="58" fillId="17" borderId="40" xfId="0" applyFont="1" applyFill="1" applyBorder="1" applyAlignment="1">
      <alignment vertical="center" wrapText="1"/>
    </xf>
    <xf numFmtId="0" fontId="10" fillId="3" borderId="56" xfId="0" applyFont="1" applyFill="1" applyBorder="1" applyAlignment="1">
      <alignment horizontal="center" vertical="center" wrapText="1"/>
    </xf>
    <xf numFmtId="0" fontId="6" fillId="0" borderId="0" xfId="0" applyFont="1"/>
    <xf numFmtId="167" fontId="37" fillId="0" borderId="83" xfId="0" applyNumberFormat="1" applyFont="1" applyBorder="1" applyAlignment="1">
      <alignment horizontal="right" vertical="center" wrapText="1"/>
    </xf>
    <xf numFmtId="167" fontId="37" fillId="0" borderId="0" xfId="0" applyNumberFormat="1" applyFont="1" applyAlignment="1">
      <alignment horizontal="right" vertical="center" wrapText="1"/>
    </xf>
    <xf numFmtId="167" fontId="37" fillId="2" borderId="0" xfId="0" applyNumberFormat="1" applyFont="1" applyFill="1" applyAlignment="1">
      <alignment horizontal="right" vertical="center" wrapText="1"/>
    </xf>
    <xf numFmtId="0" fontId="3" fillId="0" borderId="0" xfId="0" applyFont="1" applyAlignment="1">
      <alignment horizontal="left"/>
    </xf>
    <xf numFmtId="0" fontId="0" fillId="17" borderId="78" xfId="0" applyFill="1" applyBorder="1" applyAlignment="1">
      <alignment horizontal="center" vertical="center" wrapText="1"/>
    </xf>
    <xf numFmtId="0" fontId="0" fillId="0" borderId="55" xfId="0" applyBorder="1" applyAlignment="1">
      <alignment horizontal="center" vertical="center" wrapText="1"/>
    </xf>
    <xf numFmtId="0" fontId="0" fillId="0" borderId="56" xfId="0" applyBorder="1" applyAlignment="1">
      <alignment horizontal="center" vertical="center" wrapText="1"/>
    </xf>
    <xf numFmtId="0" fontId="0" fillId="0" borderId="57" xfId="0" applyBorder="1" applyAlignment="1">
      <alignment horizontal="center" vertical="center" wrapText="1"/>
    </xf>
    <xf numFmtId="0" fontId="0" fillId="17" borderId="94" xfId="0" applyFill="1" applyBorder="1" applyAlignment="1">
      <alignment horizontal="center" vertical="center"/>
    </xf>
    <xf numFmtId="0" fontId="51" fillId="20" borderId="19" xfId="0" applyFont="1" applyFill="1" applyBorder="1" applyAlignment="1">
      <alignment horizontal="center" vertical="center" wrapText="1"/>
    </xf>
    <xf numFmtId="165" fontId="14" fillId="19" borderId="12" xfId="17" applyNumberFormat="1" applyFont="1" applyFill="1" applyBorder="1" applyAlignment="1" applyProtection="1">
      <alignment horizontal="center" vertical="center" wrapText="1"/>
      <protection hidden="1"/>
    </xf>
    <xf numFmtId="0" fontId="28" fillId="2" borderId="12" xfId="12" applyFont="1" applyFill="1" applyBorder="1" applyAlignment="1">
      <alignment horizontal="left" vertical="top" wrapText="1"/>
    </xf>
    <xf numFmtId="0" fontId="41" fillId="18" borderId="23" xfId="0" applyFont="1" applyFill="1" applyBorder="1" applyAlignment="1">
      <alignment vertical="center" wrapText="1"/>
    </xf>
    <xf numFmtId="0" fontId="41" fillId="18" borderId="16" xfId="0" applyFont="1" applyFill="1" applyBorder="1" applyAlignment="1">
      <alignment vertical="center" wrapText="1"/>
    </xf>
    <xf numFmtId="0" fontId="41" fillId="18" borderId="15" xfId="0" applyFont="1" applyFill="1" applyBorder="1" applyAlignment="1">
      <alignment vertical="center" wrapText="1"/>
    </xf>
    <xf numFmtId="0" fontId="41" fillId="18" borderId="24" xfId="0" applyFont="1" applyFill="1" applyBorder="1" applyAlignment="1">
      <alignment vertical="center" wrapText="1"/>
    </xf>
    <xf numFmtId="0" fontId="62" fillId="17" borderId="15" xfId="0" applyFont="1" applyFill="1" applyBorder="1" applyAlignment="1">
      <alignment horizontal="left" vertical="center" wrapText="1"/>
    </xf>
    <xf numFmtId="14" fontId="3" fillId="17" borderId="24" xfId="0" applyNumberFormat="1" applyFont="1" applyFill="1" applyBorder="1" applyAlignment="1">
      <alignment horizontal="left" vertical="center" wrapText="1"/>
    </xf>
    <xf numFmtId="14" fontId="3" fillId="17" borderId="15" xfId="0" applyNumberFormat="1" applyFont="1" applyFill="1" applyBorder="1" applyAlignment="1">
      <alignment horizontal="center" vertical="center" wrapText="1"/>
    </xf>
    <xf numFmtId="14" fontId="3" fillId="2" borderId="15" xfId="0" applyNumberFormat="1" applyFont="1" applyFill="1" applyBorder="1" applyAlignment="1" applyProtection="1">
      <alignment horizontal="center" vertical="center" wrapText="1"/>
      <protection locked="0"/>
    </xf>
    <xf numFmtId="0" fontId="3" fillId="0" borderId="95" xfId="12" applyFont="1" applyBorder="1" applyAlignment="1" applyProtection="1">
      <alignment horizontal="center" vertical="center" wrapText="1"/>
      <protection locked="0"/>
    </xf>
    <xf numFmtId="0" fontId="3" fillId="0" borderId="21" xfId="0" applyFont="1" applyBorder="1" applyAlignment="1" applyProtection="1">
      <alignment vertical="center" wrapText="1"/>
      <protection locked="0"/>
    </xf>
    <xf numFmtId="0" fontId="3" fillId="0" borderId="84" xfId="0" applyFont="1" applyBorder="1" applyAlignment="1" applyProtection="1">
      <alignment vertical="center" wrapText="1"/>
      <protection locked="0"/>
    </xf>
    <xf numFmtId="49" fontId="3" fillId="0" borderId="21" xfId="0" applyNumberFormat="1" applyFont="1" applyBorder="1" applyAlignment="1" applyProtection="1">
      <alignment vertical="center" wrapText="1"/>
      <protection locked="0"/>
    </xf>
    <xf numFmtId="0" fontId="35" fillId="2" borderId="0" xfId="15" applyFont="1" applyFill="1" applyAlignment="1">
      <alignment vertical="center"/>
    </xf>
    <xf numFmtId="0" fontId="28" fillId="2" borderId="18" xfId="12" applyFont="1" applyFill="1" applyBorder="1" applyAlignment="1">
      <alignment horizontal="left" vertical="center" wrapText="1"/>
    </xf>
    <xf numFmtId="0" fontId="28" fillId="2" borderId="0" xfId="12" applyFont="1" applyFill="1" applyAlignment="1">
      <alignment horizontal="left" vertical="center" wrapText="1"/>
    </xf>
    <xf numFmtId="167" fontId="35" fillId="2" borderId="0" xfId="15" applyNumberFormat="1" applyFont="1" applyFill="1" applyAlignment="1">
      <alignment horizontal="center"/>
    </xf>
    <xf numFmtId="0" fontId="3" fillId="2" borderId="0" xfId="0" applyFont="1" applyFill="1" applyAlignment="1">
      <alignment horizontal="left" vertical="center" wrapText="1"/>
    </xf>
    <xf numFmtId="0" fontId="24" fillId="2" borderId="0" xfId="15" applyFont="1" applyFill="1" applyAlignment="1">
      <alignment vertical="center"/>
    </xf>
    <xf numFmtId="0" fontId="41" fillId="18" borderId="81" xfId="15" applyFont="1" applyFill="1" applyBorder="1" applyAlignment="1">
      <alignment vertical="center" wrapText="1"/>
    </xf>
    <xf numFmtId="0" fontId="41" fillId="18" borderId="46" xfId="0" applyFont="1" applyFill="1" applyBorder="1" applyAlignment="1">
      <alignment vertical="center" wrapText="1"/>
    </xf>
    <xf numFmtId="0" fontId="45" fillId="14" borderId="0" xfId="15" applyFont="1" applyFill="1" applyAlignment="1">
      <alignment horizontal="left" vertical="center" wrapText="1"/>
    </xf>
    <xf numFmtId="0" fontId="45" fillId="14" borderId="93" xfId="15" applyFont="1" applyFill="1" applyBorder="1" applyAlignment="1">
      <alignment horizontal="center" vertical="center" wrapText="1"/>
    </xf>
    <xf numFmtId="0" fontId="3" fillId="2" borderId="0" xfId="0" applyFont="1" applyFill="1" applyAlignment="1">
      <alignment horizontal="center" vertical="center" wrapText="1"/>
    </xf>
    <xf numFmtId="0" fontId="73" fillId="0" borderId="0" xfId="0" applyFont="1" applyAlignment="1">
      <alignment horizontal="right" vertical="center"/>
    </xf>
    <xf numFmtId="14" fontId="42" fillId="0" borderId="0" xfId="0" applyNumberFormat="1" applyFont="1"/>
    <xf numFmtId="0" fontId="10" fillId="0" borderId="0" xfId="0" applyFont="1"/>
    <xf numFmtId="0" fontId="24" fillId="0" borderId="0" xfId="15" applyFont="1" applyAlignment="1" applyProtection="1">
      <alignment vertical="center"/>
      <protection hidden="1"/>
    </xf>
    <xf numFmtId="0" fontId="21" fillId="25" borderId="99" xfId="0" applyFont="1" applyFill="1" applyBorder="1"/>
    <xf numFmtId="0" fontId="21" fillId="25" borderId="100" xfId="0" applyFont="1" applyFill="1" applyBorder="1"/>
    <xf numFmtId="0" fontId="21" fillId="25" borderId="101" xfId="0" applyFont="1" applyFill="1" applyBorder="1"/>
    <xf numFmtId="0" fontId="21" fillId="13" borderId="102" xfId="0" applyFont="1" applyFill="1" applyBorder="1"/>
    <xf numFmtId="0" fontId="21" fillId="13" borderId="103" xfId="0" applyFont="1" applyFill="1" applyBorder="1"/>
    <xf numFmtId="0" fontId="21" fillId="13" borderId="104" xfId="0" applyFont="1" applyFill="1" applyBorder="1"/>
    <xf numFmtId="0" fontId="75" fillId="26" borderId="0" xfId="19" applyFont="1" applyFill="1" applyAlignment="1">
      <alignment horizontal="center"/>
    </xf>
    <xf numFmtId="0" fontId="21" fillId="27" borderId="105" xfId="0" applyFont="1" applyFill="1" applyBorder="1"/>
    <xf numFmtId="0" fontId="21" fillId="27" borderId="106" xfId="0" applyFont="1" applyFill="1" applyBorder="1"/>
    <xf numFmtId="0" fontId="21" fillId="27" borderId="107" xfId="0" applyFont="1" applyFill="1" applyBorder="1"/>
    <xf numFmtId="0" fontId="0" fillId="3" borderId="0" xfId="0" applyFill="1"/>
    <xf numFmtId="0" fontId="0" fillId="28" borderId="3" xfId="0" applyFill="1" applyBorder="1"/>
    <xf numFmtId="0" fontId="0" fillId="28" borderId="62" xfId="0" applyFill="1" applyBorder="1"/>
    <xf numFmtId="0" fontId="0" fillId="28" borderId="108" xfId="0" applyFill="1" applyBorder="1"/>
    <xf numFmtId="0" fontId="21" fillId="13" borderId="0" xfId="0" applyFont="1" applyFill="1" applyAlignment="1">
      <alignment horizontal="left" vertical="center"/>
    </xf>
    <xf numFmtId="44" fontId="3" fillId="2" borderId="0" xfId="3" applyFont="1" applyFill="1"/>
    <xf numFmtId="0" fontId="14" fillId="18" borderId="13" xfId="0" applyFont="1" applyFill="1" applyBorder="1" applyAlignment="1">
      <alignment horizontal="center" vertical="center" wrapText="1"/>
    </xf>
    <xf numFmtId="0" fontId="3" fillId="2" borderId="67" xfId="0" applyFont="1" applyFill="1" applyBorder="1"/>
    <xf numFmtId="0" fontId="53" fillId="29" borderId="111" xfId="19" applyFont="1" applyFill="1" applyBorder="1" applyAlignment="1">
      <alignment horizontal="center"/>
    </xf>
    <xf numFmtId="9" fontId="67" fillId="0" borderId="0" xfId="0" applyNumberFormat="1" applyFont="1"/>
    <xf numFmtId="0" fontId="4" fillId="0" borderId="80" xfId="0" applyFont="1" applyBorder="1" applyAlignment="1" applyProtection="1">
      <alignment horizontal="center" vertical="center" wrapText="1"/>
      <protection locked="0"/>
    </xf>
    <xf numFmtId="0" fontId="41" fillId="18" borderId="7" xfId="0" applyFont="1" applyFill="1" applyBorder="1" applyAlignment="1">
      <alignment vertical="center" wrapText="1"/>
    </xf>
    <xf numFmtId="0" fontId="41" fillId="18" borderId="8" xfId="0" applyFont="1" applyFill="1" applyBorder="1" applyAlignment="1">
      <alignment vertical="center" wrapText="1"/>
    </xf>
    <xf numFmtId="0" fontId="76" fillId="30" borderId="15" xfId="0" applyFont="1" applyFill="1" applyBorder="1"/>
    <xf numFmtId="14" fontId="76" fillId="30" borderId="15" xfId="0" applyNumberFormat="1" applyFont="1" applyFill="1" applyBorder="1" applyAlignment="1">
      <alignment horizontal="center" vertical="top"/>
    </xf>
    <xf numFmtId="0" fontId="56" fillId="31" borderId="0" xfId="0" applyFont="1" applyFill="1" applyAlignment="1">
      <alignment horizontal="center" vertical="top"/>
    </xf>
    <xf numFmtId="0" fontId="56" fillId="31" borderId="0" xfId="0" applyFont="1" applyFill="1"/>
    <xf numFmtId="0" fontId="0" fillId="32" borderId="0" xfId="0" applyFill="1"/>
    <xf numFmtId="0" fontId="24" fillId="32" borderId="0" xfId="12" applyFont="1" applyFill="1" applyProtection="1">
      <protection hidden="1"/>
    </xf>
    <xf numFmtId="0" fontId="24" fillId="32" borderId="0" xfId="12" applyFont="1" applyFill="1" applyAlignment="1" applyProtection="1">
      <alignment vertical="center"/>
      <protection hidden="1"/>
    </xf>
    <xf numFmtId="0" fontId="62" fillId="32" borderId="0" xfId="12" applyFont="1" applyFill="1" applyProtection="1">
      <protection hidden="1"/>
    </xf>
    <xf numFmtId="0" fontId="35" fillId="32" borderId="0" xfId="15" applyFont="1" applyFill="1" applyAlignment="1">
      <alignment vertical="center"/>
    </xf>
    <xf numFmtId="0" fontId="24" fillId="32" borderId="0" xfId="15" applyFont="1" applyFill="1" applyAlignment="1">
      <alignment vertical="center"/>
    </xf>
    <xf numFmtId="0" fontId="64" fillId="32" borderId="0" xfId="18" applyFill="1" applyAlignment="1" applyProtection="1">
      <alignment vertical="center"/>
    </xf>
    <xf numFmtId="0" fontId="3" fillId="32" borderId="0" xfId="0" applyFont="1" applyFill="1"/>
    <xf numFmtId="0" fontId="3" fillId="32" borderId="0" xfId="0" applyFont="1" applyFill="1" applyAlignment="1">
      <alignment vertical="center"/>
    </xf>
    <xf numFmtId="0" fontId="0" fillId="32" borderId="0" xfId="0" applyFill="1" applyAlignment="1">
      <alignment horizontal="center" vertical="center"/>
    </xf>
    <xf numFmtId="0" fontId="24" fillId="32" borderId="0" xfId="12" applyFont="1" applyFill="1"/>
    <xf numFmtId="0" fontId="2" fillId="32" borderId="0" xfId="0" applyFont="1" applyFill="1" applyAlignment="1">
      <alignment horizontal="left" vertical="center"/>
    </xf>
    <xf numFmtId="0" fontId="2" fillId="32" borderId="0" xfId="0" applyFont="1" applyFill="1" applyAlignment="1">
      <alignment horizontal="right" vertical="center"/>
    </xf>
    <xf numFmtId="0" fontId="10" fillId="32" borderId="0" xfId="0" applyFont="1" applyFill="1" applyAlignment="1">
      <alignment horizontal="left" vertical="center"/>
    </xf>
    <xf numFmtId="0" fontId="0" fillId="32" borderId="0" xfId="0" applyFill="1" applyAlignment="1">
      <alignment horizontal="right" vertical="center"/>
    </xf>
    <xf numFmtId="0" fontId="0" fillId="32" borderId="0" xfId="0" applyFill="1" applyAlignment="1">
      <alignment horizontal="left" vertical="center"/>
    </xf>
    <xf numFmtId="0" fontId="10" fillId="32" borderId="0" xfId="6" applyFont="1" applyFill="1" applyAlignment="1" applyProtection="1">
      <alignment horizontal="left" vertical="center"/>
    </xf>
    <xf numFmtId="0" fontId="10" fillId="32" borderId="0" xfId="5" applyFont="1" applyFill="1" applyAlignment="1" applyProtection="1">
      <alignment horizontal="left" vertical="center"/>
    </xf>
    <xf numFmtId="0" fontId="10" fillId="32" borderId="0" xfId="7" applyFont="1" applyFill="1" applyAlignment="1" applyProtection="1">
      <alignment horizontal="left" vertical="center"/>
    </xf>
    <xf numFmtId="0" fontId="10" fillId="32" borderId="0" xfId="8" applyFont="1" applyFill="1" applyAlignment="1" applyProtection="1">
      <alignment horizontal="left" vertical="center"/>
    </xf>
    <xf numFmtId="0" fontId="10" fillId="32" borderId="0" xfId="9" applyFont="1" applyFill="1" applyAlignment="1" applyProtection="1">
      <alignment horizontal="left" vertical="center"/>
    </xf>
    <xf numFmtId="0" fontId="10" fillId="32" borderId="0" xfId="10" applyFont="1" applyFill="1" applyAlignment="1" applyProtection="1">
      <alignment horizontal="left" vertical="center"/>
    </xf>
    <xf numFmtId="0" fontId="10" fillId="32" borderId="0" xfId="11" applyFont="1" applyFill="1" applyAlignment="1" applyProtection="1">
      <alignment horizontal="left" vertical="center"/>
    </xf>
    <xf numFmtId="0" fontId="10" fillId="32" borderId="0" xfId="4" applyFont="1" applyFill="1" applyAlignment="1" applyProtection="1">
      <alignment horizontal="left" vertical="center"/>
    </xf>
    <xf numFmtId="43" fontId="3" fillId="32" borderId="0" xfId="1" applyFont="1" applyFill="1" applyProtection="1"/>
    <xf numFmtId="0" fontId="28" fillId="32" borderId="0" xfId="12" applyFont="1" applyFill="1" applyAlignment="1">
      <alignment horizontal="left" vertical="top" wrapText="1"/>
    </xf>
    <xf numFmtId="0" fontId="26" fillId="32" borderId="0" xfId="12" applyFont="1" applyFill="1" applyAlignment="1">
      <alignment horizontal="left" vertical="top"/>
    </xf>
    <xf numFmtId="0" fontId="27" fillId="32" borderId="0" xfId="12" applyFont="1" applyFill="1"/>
    <xf numFmtId="0" fontId="48" fillId="32" borderId="0" xfId="12" applyFont="1" applyFill="1" applyAlignment="1">
      <alignment horizontal="left" vertical="top" wrapText="1"/>
    </xf>
    <xf numFmtId="9" fontId="0" fillId="32" borderId="0" xfId="2" applyFont="1" applyFill="1" applyAlignment="1" applyProtection="1">
      <alignment horizontal="center" vertical="center"/>
    </xf>
    <xf numFmtId="0" fontId="24" fillId="32" borderId="0" xfId="15" applyFont="1" applyFill="1" applyAlignment="1" applyProtection="1">
      <alignment vertical="center"/>
      <protection hidden="1"/>
    </xf>
    <xf numFmtId="0" fontId="3" fillId="32" borderId="0" xfId="0" applyFont="1" applyFill="1" applyAlignment="1">
      <alignment wrapText="1"/>
    </xf>
    <xf numFmtId="0" fontId="59" fillId="2" borderId="0" xfId="12" applyFont="1" applyFill="1" applyAlignment="1" applyProtection="1">
      <alignment horizontal="center" vertical="center" wrapText="1"/>
      <protection hidden="1"/>
    </xf>
    <xf numFmtId="170" fontId="59" fillId="2" borderId="0" xfId="12" applyNumberFormat="1" applyFont="1" applyFill="1" applyAlignment="1" applyProtection="1">
      <alignment horizontal="center" vertical="center" wrapText="1"/>
      <protection hidden="1"/>
    </xf>
    <xf numFmtId="0" fontId="14" fillId="18" borderId="2" xfId="0" applyFont="1" applyFill="1" applyBorder="1" applyAlignment="1">
      <alignment horizontal="center" vertical="center" wrapText="1"/>
    </xf>
    <xf numFmtId="0" fontId="14" fillId="2" borderId="0" xfId="0" applyFont="1" applyFill="1" applyAlignment="1">
      <alignment horizontal="center" vertical="center" wrapText="1"/>
    </xf>
    <xf numFmtId="0" fontId="42" fillId="2" borderId="0" xfId="0" applyFont="1" applyFill="1" applyAlignment="1">
      <alignment horizontal="center" vertical="top" wrapText="1"/>
    </xf>
    <xf numFmtId="14" fontId="4" fillId="2" borderId="0" xfId="0" applyNumberFormat="1" applyFont="1" applyFill="1" applyAlignment="1">
      <alignment horizontal="center" vertical="center"/>
    </xf>
    <xf numFmtId="0" fontId="24" fillId="2" borderId="0" xfId="15" applyFont="1" applyFill="1" applyAlignment="1" applyProtection="1">
      <alignment vertical="center"/>
      <protection hidden="1"/>
    </xf>
    <xf numFmtId="43" fontId="15" fillId="2" borderId="0" xfId="1" applyFont="1" applyFill="1" applyBorder="1" applyProtection="1">
      <protection locked="0"/>
    </xf>
    <xf numFmtId="165" fontId="14" fillId="2" borderId="0" xfId="17" applyNumberFormat="1" applyFont="1" applyFill="1" applyAlignment="1" applyProtection="1">
      <alignment horizontal="center" vertical="center" wrapText="1"/>
      <protection hidden="1"/>
    </xf>
    <xf numFmtId="9" fontId="42" fillId="30" borderId="0" xfId="2" applyFont="1" applyFill="1" applyBorder="1" applyAlignment="1">
      <alignment horizontal="center" vertical="top" wrapText="1"/>
    </xf>
    <xf numFmtId="0" fontId="14" fillId="2" borderId="0" xfId="17" applyFont="1" applyFill="1" applyAlignment="1" applyProtection="1">
      <alignment horizontal="center" vertical="center" wrapText="1"/>
      <protection hidden="1"/>
    </xf>
    <xf numFmtId="43" fontId="14" fillId="2" borderId="13" xfId="1" applyFont="1" applyFill="1" applyBorder="1"/>
    <xf numFmtId="165" fontId="14" fillId="19" borderId="57" xfId="17" applyNumberFormat="1" applyFont="1" applyFill="1" applyBorder="1" applyAlignment="1" applyProtection="1">
      <alignment horizontal="center" vertical="center" wrapText="1"/>
      <protection hidden="1"/>
    </xf>
    <xf numFmtId="0" fontId="12" fillId="12" borderId="3" xfId="0" applyFont="1" applyFill="1" applyBorder="1" applyAlignment="1">
      <alignment horizontal="center" vertical="center" wrapText="1"/>
    </xf>
    <xf numFmtId="0" fontId="12" fillId="12" borderId="108" xfId="0" applyFont="1" applyFill="1" applyBorder="1" applyAlignment="1">
      <alignment horizontal="center" vertical="center" wrapText="1"/>
    </xf>
    <xf numFmtId="43" fontId="15" fillId="33" borderId="95" xfId="1" applyFont="1" applyFill="1" applyBorder="1" applyProtection="1">
      <protection locked="0"/>
    </xf>
    <xf numFmtId="43" fontId="15" fillId="33" borderId="0" xfId="1" applyFont="1" applyFill="1" applyBorder="1" applyProtection="1">
      <protection locked="0"/>
    </xf>
    <xf numFmtId="0" fontId="14" fillId="18" borderId="127" xfId="0" applyFont="1" applyFill="1" applyBorder="1" applyAlignment="1">
      <alignment horizontal="center" vertical="center" wrapText="1"/>
    </xf>
    <xf numFmtId="0" fontId="42" fillId="12" borderId="128" xfId="0" applyFont="1" applyFill="1" applyBorder="1" applyAlignment="1">
      <alignment horizontal="center" vertical="top" wrapText="1"/>
    </xf>
    <xf numFmtId="0" fontId="42" fillId="12" borderId="12" xfId="0" applyFont="1" applyFill="1" applyBorder="1" applyAlignment="1">
      <alignment horizontal="center" vertical="top" wrapText="1"/>
    </xf>
    <xf numFmtId="14" fontId="18" fillId="0" borderId="113" xfId="0" applyNumberFormat="1" applyFont="1" applyBorder="1" applyAlignment="1">
      <alignment horizontal="center" vertical="center"/>
    </xf>
    <xf numFmtId="14" fontId="18" fillId="0" borderId="55" xfId="0" applyNumberFormat="1" applyFont="1" applyBorder="1" applyAlignment="1">
      <alignment horizontal="center" vertical="center"/>
    </xf>
    <xf numFmtId="14" fontId="18" fillId="0" borderId="56" xfId="0" applyNumberFormat="1" applyFont="1" applyBorder="1" applyAlignment="1">
      <alignment horizontal="center" vertical="center"/>
    </xf>
    <xf numFmtId="14" fontId="18" fillId="0" borderId="57" xfId="0" applyNumberFormat="1" applyFont="1" applyBorder="1" applyAlignment="1">
      <alignment horizontal="center" vertical="center"/>
    </xf>
    <xf numFmtId="14" fontId="4" fillId="20" borderId="113" xfId="0" applyNumberFormat="1" applyFont="1" applyFill="1" applyBorder="1" applyAlignment="1">
      <alignment horizontal="center" vertical="center"/>
    </xf>
    <xf numFmtId="14" fontId="4" fillId="20" borderId="55" xfId="0" applyNumberFormat="1" applyFont="1" applyFill="1" applyBorder="1" applyAlignment="1">
      <alignment horizontal="center" vertical="center"/>
    </xf>
    <xf numFmtId="14" fontId="4" fillId="20" borderId="56" xfId="0" applyNumberFormat="1" applyFont="1" applyFill="1" applyBorder="1" applyAlignment="1">
      <alignment horizontal="center" vertical="center"/>
    </xf>
    <xf numFmtId="14" fontId="4" fillId="20" borderId="57" xfId="0" applyNumberFormat="1" applyFont="1" applyFill="1" applyBorder="1" applyAlignment="1">
      <alignment horizontal="center" vertical="center"/>
    </xf>
    <xf numFmtId="0" fontId="81" fillId="2" borderId="69" xfId="12" applyFont="1" applyFill="1" applyBorder="1" applyAlignment="1" applyProtection="1">
      <alignment horizontal="center" vertical="center" wrapText="1"/>
      <protection hidden="1"/>
    </xf>
    <xf numFmtId="0" fontId="81" fillId="2" borderId="74" xfId="12" applyFont="1" applyFill="1" applyBorder="1" applyAlignment="1" applyProtection="1">
      <alignment horizontal="center" vertical="center" wrapText="1"/>
      <protection hidden="1"/>
    </xf>
    <xf numFmtId="0" fontId="59" fillId="0" borderId="69" xfId="12" applyFont="1" applyBorder="1" applyAlignment="1" applyProtection="1">
      <alignment horizontal="center" vertical="center" wrapText="1"/>
      <protection hidden="1"/>
    </xf>
    <xf numFmtId="170" fontId="59" fillId="0" borderId="74" xfId="12" applyNumberFormat="1" applyFont="1" applyBorder="1" applyAlignment="1" applyProtection="1">
      <alignment horizontal="center" vertical="center" wrapText="1"/>
      <protection hidden="1"/>
    </xf>
    <xf numFmtId="0" fontId="59" fillId="0" borderId="129" xfId="12" applyFont="1" applyBorder="1" applyAlignment="1" applyProtection="1">
      <alignment horizontal="center" vertical="center" wrapText="1"/>
      <protection hidden="1"/>
    </xf>
    <xf numFmtId="0" fontId="59" fillId="0" borderId="130" xfId="12" applyFont="1" applyBorder="1" applyAlignment="1" applyProtection="1">
      <alignment horizontal="center" vertical="center" wrapText="1"/>
      <protection hidden="1"/>
    </xf>
    <xf numFmtId="0" fontId="59" fillId="0" borderId="112" xfId="12" applyFont="1" applyBorder="1" applyAlignment="1" applyProtection="1">
      <alignment horizontal="center" vertical="center" wrapText="1"/>
      <protection hidden="1"/>
    </xf>
    <xf numFmtId="170" fontId="59" fillId="0" borderId="69" xfId="12" applyNumberFormat="1" applyFont="1" applyBorder="1" applyAlignment="1" applyProtection="1">
      <alignment horizontal="center" vertical="center" wrapText="1"/>
      <protection hidden="1"/>
    </xf>
    <xf numFmtId="0" fontId="12" fillId="12" borderId="118" xfId="0" applyFont="1" applyFill="1" applyBorder="1" applyAlignment="1">
      <alignment horizontal="center" vertical="center" wrapText="1"/>
    </xf>
    <xf numFmtId="0" fontId="12" fillId="12" borderId="96" xfId="0" applyFont="1" applyFill="1" applyBorder="1" applyAlignment="1">
      <alignment horizontal="center" vertical="center" wrapText="1"/>
    </xf>
    <xf numFmtId="0" fontId="15" fillId="0" borderId="123" xfId="0" applyFont="1" applyBorder="1" applyAlignment="1">
      <alignment horizontal="center" vertical="center"/>
    </xf>
    <xf numFmtId="15" fontId="72" fillId="0" borderId="124" xfId="0" applyNumberFormat="1" applyFont="1" applyBorder="1" applyAlignment="1">
      <alignment horizontal="center" vertical="center"/>
    </xf>
    <xf numFmtId="15" fontId="72" fillId="0" borderId="70" xfId="0" applyNumberFormat="1" applyFont="1" applyBorder="1" applyAlignment="1">
      <alignment horizontal="center" vertical="center"/>
    </xf>
    <xf numFmtId="15" fontId="72" fillId="0" borderId="123" xfId="0" applyNumberFormat="1" applyFont="1" applyBorder="1" applyAlignment="1">
      <alignment horizontal="center" vertical="center"/>
    </xf>
    <xf numFmtId="0" fontId="72" fillId="0" borderId="117" xfId="0" applyFont="1" applyBorder="1" applyAlignment="1">
      <alignment horizontal="center" vertical="center"/>
    </xf>
    <xf numFmtId="15" fontId="72" fillId="0" borderId="114" xfId="0" applyNumberFormat="1" applyFont="1" applyBorder="1" applyAlignment="1">
      <alignment horizontal="center" vertical="center"/>
    </xf>
    <xf numFmtId="15" fontId="72" fillId="0" borderId="73" xfId="0" applyNumberFormat="1" applyFont="1" applyBorder="1" applyAlignment="1">
      <alignment horizontal="center" vertical="center"/>
    </xf>
    <xf numFmtId="15" fontId="72" fillId="0" borderId="117" xfId="0" applyNumberFormat="1" applyFont="1" applyBorder="1" applyAlignment="1">
      <alignment horizontal="center" vertical="center"/>
    </xf>
    <xf numFmtId="0" fontId="72" fillId="0" borderId="116" xfId="0" applyFont="1" applyBorder="1" applyAlignment="1">
      <alignment horizontal="center" vertical="center"/>
    </xf>
    <xf numFmtId="15" fontId="72" fillId="0" borderId="17" xfId="0" applyNumberFormat="1" applyFont="1" applyBorder="1" applyAlignment="1">
      <alignment horizontal="center" vertical="center"/>
    </xf>
    <xf numFmtId="0" fontId="72" fillId="0" borderId="125" xfId="0" applyFont="1" applyBorder="1" applyAlignment="1">
      <alignment horizontal="center" vertical="center"/>
    </xf>
    <xf numFmtId="15" fontId="72" fillId="0" borderId="126" xfId="0" applyNumberFormat="1" applyFont="1" applyBorder="1" applyAlignment="1">
      <alignment horizontal="center" vertical="center"/>
    </xf>
    <xf numFmtId="15" fontId="72" fillId="0" borderId="119" xfId="0" applyNumberFormat="1" applyFont="1" applyBorder="1" applyAlignment="1">
      <alignment horizontal="center" vertical="center"/>
    </xf>
    <xf numFmtId="15" fontId="72" fillId="0" borderId="125" xfId="0" applyNumberFormat="1" applyFont="1" applyBorder="1" applyAlignment="1">
      <alignment horizontal="center" vertical="center"/>
    </xf>
    <xf numFmtId="0" fontId="18" fillId="2" borderId="0" xfId="0" applyFont="1" applyFill="1" applyAlignment="1">
      <alignment horizontal="center" vertical="center" wrapText="1"/>
    </xf>
    <xf numFmtId="165" fontId="18" fillId="2" borderId="0" xfId="1" applyNumberFormat="1" applyFont="1" applyFill="1" applyBorder="1" applyAlignment="1">
      <alignment horizontal="center" vertical="center"/>
    </xf>
    <xf numFmtId="167" fontId="78" fillId="2" borderId="0" xfId="0" applyNumberFormat="1" applyFont="1" applyFill="1" applyAlignment="1">
      <alignment horizontal="left" vertical="center" wrapText="1"/>
    </xf>
    <xf numFmtId="0" fontId="49" fillId="2" borderId="0" xfId="0" applyFont="1" applyFill="1"/>
    <xf numFmtId="44" fontId="49" fillId="2" borderId="0" xfId="3" applyFont="1" applyFill="1"/>
    <xf numFmtId="44" fontId="52" fillId="2" borderId="0" xfId="3" applyFont="1" applyFill="1" applyBorder="1" applyAlignment="1">
      <alignment horizontal="center" vertical="center"/>
    </xf>
    <xf numFmtId="0" fontId="41" fillId="34" borderId="46" xfId="0" applyFont="1" applyFill="1" applyBorder="1" applyAlignment="1">
      <alignment vertical="center" wrapText="1"/>
    </xf>
    <xf numFmtId="0" fontId="41" fillId="34" borderId="81" xfId="0" applyFont="1" applyFill="1" applyBorder="1" applyAlignment="1">
      <alignment vertical="center" wrapText="1"/>
    </xf>
    <xf numFmtId="0" fontId="41" fillId="35" borderId="81" xfId="0" applyFont="1" applyFill="1" applyBorder="1" applyAlignment="1">
      <alignment vertical="center" wrapText="1"/>
    </xf>
    <xf numFmtId="14" fontId="87" fillId="17" borderId="15" xfId="0" applyNumberFormat="1" applyFont="1" applyFill="1" applyBorder="1" applyAlignment="1">
      <alignment horizontal="left" vertical="center" wrapText="1"/>
    </xf>
    <xf numFmtId="14" fontId="87" fillId="17" borderId="24" xfId="0" applyNumberFormat="1" applyFont="1" applyFill="1" applyBorder="1" applyAlignment="1">
      <alignment horizontal="left" vertical="center" wrapText="1"/>
    </xf>
    <xf numFmtId="0" fontId="3" fillId="17" borderId="15" xfId="0" applyFont="1" applyFill="1" applyBorder="1" applyAlignment="1" applyProtection="1">
      <alignment horizontal="left" vertical="center" wrapText="1"/>
      <protection locked="0"/>
    </xf>
    <xf numFmtId="14" fontId="3" fillId="17" borderId="15" xfId="0" applyNumberFormat="1" applyFont="1" applyFill="1" applyBorder="1" applyAlignment="1">
      <alignment horizontal="left" vertical="center" wrapText="1"/>
    </xf>
    <xf numFmtId="0" fontId="62" fillId="17" borderId="131" xfId="0" applyFont="1" applyFill="1" applyBorder="1" applyAlignment="1">
      <alignment horizontal="left" vertical="center" wrapText="1"/>
    </xf>
    <xf numFmtId="14" fontId="3" fillId="17" borderId="132" xfId="0" applyNumberFormat="1" applyFont="1" applyFill="1" applyBorder="1" applyAlignment="1">
      <alignment horizontal="left" vertical="center" wrapText="1"/>
    </xf>
    <xf numFmtId="14" fontId="3" fillId="2" borderId="131" xfId="0" applyNumberFormat="1" applyFont="1" applyFill="1" applyBorder="1" applyAlignment="1" applyProtection="1">
      <alignment horizontal="center" vertical="center" wrapText="1"/>
      <protection locked="0"/>
    </xf>
    <xf numFmtId="0" fontId="3" fillId="2" borderId="131" xfId="0" applyFont="1" applyFill="1" applyBorder="1" applyAlignment="1" applyProtection="1">
      <alignment horizontal="left" vertical="center" wrapText="1"/>
      <protection locked="0"/>
    </xf>
    <xf numFmtId="0" fontId="3" fillId="17" borderId="15" xfId="0" applyFont="1" applyFill="1" applyBorder="1" applyAlignment="1">
      <alignment horizontal="left" vertical="center" wrapText="1"/>
    </xf>
    <xf numFmtId="14" fontId="6" fillId="17" borderId="15" xfId="0" applyNumberFormat="1" applyFont="1" applyFill="1" applyBorder="1" applyAlignment="1">
      <alignment horizontal="left" vertical="center" wrapText="1"/>
    </xf>
    <xf numFmtId="14" fontId="3" fillId="17" borderId="131" xfId="0" applyNumberFormat="1" applyFont="1" applyFill="1" applyBorder="1" applyAlignment="1">
      <alignment horizontal="left" vertical="center" wrapText="1"/>
    </xf>
    <xf numFmtId="0" fontId="58" fillId="17" borderId="131" xfId="0" applyFont="1" applyFill="1" applyBorder="1" applyAlignment="1">
      <alignment horizontal="left" vertical="center" wrapText="1"/>
    </xf>
    <xf numFmtId="0" fontId="88" fillId="17" borderId="15" xfId="0" applyFont="1" applyFill="1" applyBorder="1" applyAlignment="1" applyProtection="1">
      <alignment horizontal="left" vertical="center" wrapText="1"/>
      <protection locked="0"/>
    </xf>
    <xf numFmtId="14" fontId="6" fillId="17" borderId="131" xfId="0" applyNumberFormat="1" applyFont="1" applyFill="1" applyBorder="1" applyAlignment="1">
      <alignment horizontal="left" vertical="center" wrapText="1"/>
    </xf>
    <xf numFmtId="165" fontId="42" fillId="0" borderId="3" xfId="0" applyNumberFormat="1" applyFont="1" applyBorder="1" applyAlignment="1">
      <alignment horizontal="center" vertical="top" wrapText="1"/>
    </xf>
    <xf numFmtId="165" fontId="42" fillId="0" borderId="2" xfId="0" applyNumberFormat="1" applyFont="1" applyBorder="1" applyAlignment="1">
      <alignment horizontal="center" vertical="top" wrapText="1"/>
    </xf>
    <xf numFmtId="9" fontId="42" fillId="0" borderId="20" xfId="2" applyFont="1" applyFill="1" applyBorder="1" applyAlignment="1">
      <alignment horizontal="center" vertical="top" wrapText="1"/>
    </xf>
    <xf numFmtId="9" fontId="3" fillId="0" borderId="0" xfId="2" applyFont="1" applyFill="1" applyBorder="1"/>
    <xf numFmtId="165" fontId="14" fillId="0" borderId="0" xfId="17" applyNumberFormat="1" applyFont="1" applyAlignment="1" applyProtection="1">
      <alignment horizontal="center" vertical="center" wrapText="1"/>
      <protection hidden="1"/>
    </xf>
    <xf numFmtId="165" fontId="14" fillId="0" borderId="15" xfId="17" applyNumberFormat="1" applyFont="1" applyBorder="1" applyAlignment="1" applyProtection="1">
      <alignment horizontal="center" vertical="center" wrapText="1"/>
      <protection hidden="1"/>
    </xf>
    <xf numFmtId="165" fontId="4" fillId="0" borderId="19" xfId="1" applyNumberFormat="1" applyFont="1" applyFill="1" applyBorder="1" applyAlignment="1">
      <alignment horizontal="center" vertical="center"/>
    </xf>
    <xf numFmtId="14" fontId="61" fillId="0" borderId="32" xfId="0" applyNumberFormat="1" applyFont="1" applyBorder="1" applyAlignment="1">
      <alignment horizontal="center" vertical="center" wrapText="1"/>
    </xf>
    <xf numFmtId="0" fontId="48" fillId="2" borderId="19" xfId="12" applyFont="1" applyFill="1" applyBorder="1" applyAlignment="1" applyProtection="1">
      <alignment horizontal="left" vertical="center" wrapText="1" indent="1"/>
      <protection hidden="1"/>
    </xf>
    <xf numFmtId="0" fontId="30" fillId="0" borderId="20" xfId="12" applyFont="1" applyBorder="1" applyAlignment="1" applyProtection="1">
      <alignment horizontal="left" vertical="center" wrapText="1" indent="1"/>
      <protection hidden="1"/>
    </xf>
    <xf numFmtId="0" fontId="30" fillId="0" borderId="22" xfId="12" applyFont="1" applyBorder="1" applyAlignment="1" applyProtection="1">
      <alignment horizontal="left" vertical="center" wrapText="1" indent="1"/>
      <protection hidden="1"/>
    </xf>
    <xf numFmtId="0" fontId="30" fillId="0" borderId="21" xfId="12" applyFont="1" applyBorder="1" applyAlignment="1" applyProtection="1">
      <alignment horizontal="left" vertical="center" wrapText="1" indent="1"/>
      <protection hidden="1"/>
    </xf>
    <xf numFmtId="0" fontId="33" fillId="2" borderId="20" xfId="12" applyFont="1" applyFill="1" applyBorder="1" applyAlignment="1" applyProtection="1">
      <alignment horizontal="left" vertical="center" wrapText="1" indent="1"/>
      <protection hidden="1"/>
    </xf>
    <xf numFmtId="0" fontId="33" fillId="2" borderId="22" xfId="12" applyFont="1" applyFill="1" applyBorder="1" applyAlignment="1" applyProtection="1">
      <alignment horizontal="left" vertical="center" wrapText="1" indent="1"/>
      <protection hidden="1"/>
    </xf>
    <xf numFmtId="0" fontId="33" fillId="2" borderId="21" xfId="12" applyFont="1" applyFill="1" applyBorder="1" applyAlignment="1" applyProtection="1">
      <alignment horizontal="left" vertical="center" wrapText="1" indent="1"/>
      <protection hidden="1"/>
    </xf>
    <xf numFmtId="0" fontId="33" fillId="0" borderId="20" xfId="12" applyFont="1" applyBorder="1" applyAlignment="1" applyProtection="1">
      <alignment horizontal="left" vertical="center" wrapText="1" indent="1"/>
      <protection hidden="1"/>
    </xf>
    <xf numFmtId="0" fontId="33" fillId="0" borderId="22" xfId="12" applyFont="1" applyBorder="1" applyAlignment="1" applyProtection="1">
      <alignment horizontal="left" vertical="center" wrapText="1" indent="1"/>
      <protection hidden="1"/>
    </xf>
    <xf numFmtId="0" fontId="33" fillId="0" borderId="21" xfId="12" applyFont="1" applyBorder="1" applyAlignment="1" applyProtection="1">
      <alignment horizontal="left" vertical="center" wrapText="1" indent="1"/>
      <protection hidden="1"/>
    </xf>
    <xf numFmtId="0" fontId="30" fillId="2" borderId="20" xfId="12" applyFont="1" applyFill="1" applyBorder="1" applyAlignment="1" applyProtection="1">
      <alignment horizontal="left" vertical="center" wrapText="1" indent="1"/>
      <protection hidden="1"/>
    </xf>
    <xf numFmtId="0" fontId="30" fillId="2" borderId="22" xfId="12" applyFont="1" applyFill="1" applyBorder="1" applyAlignment="1" applyProtection="1">
      <alignment horizontal="left" vertical="center" wrapText="1" indent="1"/>
      <protection hidden="1"/>
    </xf>
    <xf numFmtId="0" fontId="30" fillId="2" borderId="21" xfId="12" applyFont="1" applyFill="1" applyBorder="1" applyAlignment="1" applyProtection="1">
      <alignment horizontal="left" vertical="center" wrapText="1" indent="1"/>
      <protection hidden="1"/>
    </xf>
    <xf numFmtId="0" fontId="30" fillId="0" borderId="47" xfId="0" applyFont="1" applyBorder="1" applyAlignment="1">
      <alignment horizontal="left" vertical="top" wrapText="1"/>
    </xf>
    <xf numFmtId="0" fontId="30" fillId="0" borderId="48" xfId="0" applyFont="1" applyBorder="1" applyAlignment="1">
      <alignment horizontal="left" vertical="top" wrapText="1"/>
    </xf>
    <xf numFmtId="0" fontId="30" fillId="0" borderId="49" xfId="0" applyFont="1" applyBorder="1" applyAlignment="1">
      <alignment horizontal="left" vertical="top" wrapText="1"/>
    </xf>
    <xf numFmtId="0" fontId="30" fillId="0" borderId="50" xfId="0" applyFont="1" applyBorder="1" applyAlignment="1">
      <alignment horizontal="left" vertical="top" wrapText="1"/>
    </xf>
    <xf numFmtId="0" fontId="30" fillId="0" borderId="0" xfId="0" applyFont="1" applyAlignment="1">
      <alignment horizontal="left" vertical="top" wrapText="1"/>
    </xf>
    <xf numFmtId="0" fontId="30" fillId="0" borderId="51" xfId="0" applyFont="1" applyBorder="1" applyAlignment="1">
      <alignment horizontal="left" vertical="top" wrapText="1"/>
    </xf>
    <xf numFmtId="0" fontId="30" fillId="0" borderId="52" xfId="0" applyFont="1" applyBorder="1" applyAlignment="1">
      <alignment horizontal="left" vertical="top" wrapText="1"/>
    </xf>
    <xf numFmtId="0" fontId="30" fillId="0" borderId="53" xfId="0" applyFont="1" applyBorder="1" applyAlignment="1">
      <alignment horizontal="left" vertical="top" wrapText="1"/>
    </xf>
    <xf numFmtId="0" fontId="30" fillId="0" borderId="54" xfId="0" applyFont="1" applyBorder="1" applyAlignment="1">
      <alignment horizontal="left" vertical="top" wrapText="1"/>
    </xf>
    <xf numFmtId="0" fontId="34" fillId="2" borderId="0" xfId="12" applyFont="1" applyFill="1" applyAlignment="1" applyProtection="1">
      <alignment vertical="top"/>
      <protection hidden="1"/>
    </xf>
    <xf numFmtId="0" fontId="34" fillId="2" borderId="0" xfId="12" applyFont="1" applyFill="1" applyAlignment="1" applyProtection="1">
      <alignment horizontal="left" vertical="center"/>
      <protection hidden="1"/>
    </xf>
    <xf numFmtId="0" fontId="33" fillId="0" borderId="0" xfId="12" applyFont="1" applyAlignment="1" applyProtection="1">
      <alignment horizontal="left" vertical="top" wrapText="1"/>
      <protection hidden="1"/>
    </xf>
    <xf numFmtId="0" fontId="0" fillId="0" borderId="0" xfId="0" applyAlignment="1">
      <alignment horizontal="left" vertical="top" wrapText="1"/>
    </xf>
    <xf numFmtId="0" fontId="83" fillId="0" borderId="0" xfId="12" applyFont="1" applyAlignment="1" applyProtection="1">
      <alignment horizontal="left" vertical="top" wrapText="1"/>
      <protection hidden="1"/>
    </xf>
    <xf numFmtId="0" fontId="86" fillId="0" borderId="0" xfId="12" applyFont="1" applyAlignment="1" applyProtection="1">
      <alignment horizontal="left" vertical="top" wrapText="1"/>
      <protection hidden="1"/>
    </xf>
    <xf numFmtId="0" fontId="65" fillId="0" borderId="70" xfId="12" applyFont="1" applyBorder="1" applyAlignment="1" applyProtection="1">
      <alignment horizontal="center" vertical="center" wrapText="1"/>
      <protection hidden="1"/>
    </xf>
    <xf numFmtId="0" fontId="62" fillId="0" borderId="115" xfId="0" applyFont="1" applyBorder="1" applyAlignment="1">
      <alignment horizontal="center" vertical="center" wrapText="1"/>
    </xf>
    <xf numFmtId="0" fontId="65" fillId="0" borderId="71" xfId="12" applyFont="1" applyBorder="1" applyAlignment="1" applyProtection="1">
      <alignment horizontal="center" vertical="center" wrapText="1"/>
      <protection hidden="1"/>
    </xf>
    <xf numFmtId="0" fontId="65" fillId="0" borderId="120" xfId="12" applyFont="1" applyBorder="1" applyAlignment="1" applyProtection="1">
      <alignment horizontal="center" vertical="center" wrapText="1"/>
      <protection hidden="1"/>
    </xf>
    <xf numFmtId="0" fontId="65" fillId="0" borderId="121" xfId="12" applyFont="1" applyBorder="1" applyAlignment="1" applyProtection="1">
      <alignment horizontal="center" vertical="center" wrapText="1"/>
      <protection hidden="1"/>
    </xf>
    <xf numFmtId="0" fontId="65" fillId="0" borderId="72" xfId="12" applyFont="1" applyBorder="1" applyAlignment="1" applyProtection="1">
      <alignment horizontal="center" vertical="center" wrapText="1"/>
      <protection hidden="1"/>
    </xf>
    <xf numFmtId="0" fontId="65" fillId="0" borderId="122" xfId="12" applyFont="1" applyBorder="1" applyAlignment="1" applyProtection="1">
      <alignment horizontal="center" vertical="center" wrapText="1"/>
      <protection hidden="1"/>
    </xf>
    <xf numFmtId="0" fontId="32" fillId="0" borderId="0" xfId="12" applyFont="1" applyAlignment="1" applyProtection="1">
      <alignment horizontal="left" vertical="center"/>
      <protection hidden="1"/>
    </xf>
    <xf numFmtId="0" fontId="23" fillId="0" borderId="0" xfId="12" applyFont="1" applyAlignment="1" applyProtection="1">
      <alignment horizontal="left" vertical="top" wrapText="1"/>
      <protection hidden="1"/>
    </xf>
    <xf numFmtId="0" fontId="79" fillId="0" borderId="47" xfId="12" applyFont="1" applyBorder="1" applyAlignment="1" applyProtection="1">
      <alignment horizontal="left" vertical="top" wrapText="1"/>
      <protection hidden="1"/>
    </xf>
    <xf numFmtId="0" fontId="0" fillId="0" borderId="48" xfId="0" applyBorder="1" applyAlignment="1">
      <alignment horizontal="left" vertical="top" wrapText="1"/>
    </xf>
    <xf numFmtId="0" fontId="0" fillId="0" borderId="49" xfId="0" applyBorder="1" applyAlignment="1">
      <alignment horizontal="left" vertical="top" wrapText="1"/>
    </xf>
    <xf numFmtId="0" fontId="0" fillId="0" borderId="50" xfId="0" applyBorder="1" applyAlignment="1">
      <alignment horizontal="left" vertical="top" wrapText="1"/>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54" xfId="0" applyBorder="1" applyAlignment="1">
      <alignment horizontal="left" vertical="top" wrapText="1"/>
    </xf>
    <xf numFmtId="0" fontId="33" fillId="0" borderId="0" xfId="12" applyFont="1" applyAlignment="1" applyProtection="1">
      <alignment horizontal="left" vertical="center" wrapText="1"/>
      <protection hidden="1"/>
    </xf>
    <xf numFmtId="0" fontId="0" fillId="0" borderId="0" xfId="0" applyAlignment="1">
      <alignment wrapText="1"/>
    </xf>
    <xf numFmtId="0" fontId="24" fillId="0" borderId="0" xfId="12" applyFont="1" applyAlignment="1" applyProtection="1">
      <alignment horizontal="center"/>
      <protection hidden="1"/>
    </xf>
    <xf numFmtId="0" fontId="25" fillId="2" borderId="0" xfId="12" applyFont="1" applyFill="1" applyAlignment="1" applyProtection="1">
      <alignment horizontal="left" vertical="top" wrapText="1"/>
      <protection hidden="1"/>
    </xf>
    <xf numFmtId="0" fontId="48" fillId="2" borderId="17" xfId="12" applyFont="1" applyFill="1" applyBorder="1" applyAlignment="1" applyProtection="1">
      <alignment horizontal="left" vertical="center" wrapText="1"/>
      <protection hidden="1"/>
    </xf>
    <xf numFmtId="0" fontId="0" fillId="0" borderId="17" xfId="0" applyBorder="1" applyAlignment="1">
      <alignment horizontal="left" vertical="center" wrapText="1"/>
    </xf>
    <xf numFmtId="0" fontId="30" fillId="2" borderId="0" xfId="12" applyFont="1" applyFill="1" applyAlignment="1" applyProtection="1">
      <alignment horizontal="left" vertical="center" wrapText="1"/>
      <protection hidden="1"/>
    </xf>
    <xf numFmtId="0" fontId="30" fillId="2" borderId="0" xfId="12" applyFont="1" applyFill="1" applyAlignment="1" applyProtection="1">
      <alignment horizontal="left" vertical="top" wrapText="1"/>
      <protection hidden="1"/>
    </xf>
    <xf numFmtId="0" fontId="3" fillId="0" borderId="0" xfId="0" applyFont="1" applyAlignment="1">
      <alignment horizontal="left" vertical="center" wrapText="1"/>
    </xf>
    <xf numFmtId="165" fontId="33" fillId="17" borderId="28" xfId="0" applyNumberFormat="1" applyFont="1" applyFill="1" applyBorder="1" applyAlignment="1">
      <alignment horizontal="center" vertical="center" wrapText="1"/>
    </xf>
    <xf numFmtId="165" fontId="33" fillId="17" borderId="29" xfId="0" applyNumberFormat="1" applyFont="1" applyFill="1" applyBorder="1" applyAlignment="1">
      <alignment horizontal="center" vertical="center" wrapText="1"/>
    </xf>
    <xf numFmtId="0" fontId="3" fillId="0" borderId="39" xfId="0" applyFont="1" applyBorder="1" applyAlignment="1" applyProtection="1">
      <alignment horizontal="left" vertical="top" wrapText="1"/>
      <protection locked="0"/>
    </xf>
    <xf numFmtId="0" fontId="3" fillId="0" borderId="29" xfId="0" applyFont="1" applyBorder="1" applyAlignment="1" applyProtection="1">
      <alignment horizontal="left" vertical="top" wrapText="1"/>
      <protection locked="0"/>
    </xf>
    <xf numFmtId="0" fontId="3" fillId="0" borderId="41" xfId="0" applyFont="1" applyBorder="1" applyAlignment="1">
      <alignment horizontal="center" wrapText="1"/>
    </xf>
    <xf numFmtId="0" fontId="39" fillId="0" borderId="0" xfId="16" applyFont="1" applyAlignment="1">
      <alignment horizontal="left" vertical="top" wrapText="1"/>
    </xf>
    <xf numFmtId="0" fontId="3" fillId="0" borderId="32" xfId="0" applyFont="1" applyBorder="1" applyAlignment="1" applyProtection="1">
      <alignment horizontal="left" vertical="top" wrapText="1"/>
      <protection locked="0"/>
    </xf>
    <xf numFmtId="0" fontId="3" fillId="0" borderId="33" xfId="0" applyFont="1" applyBorder="1" applyAlignment="1" applyProtection="1">
      <alignment horizontal="left" vertical="top" wrapText="1"/>
      <protection locked="0"/>
    </xf>
    <xf numFmtId="0" fontId="3" fillId="0" borderId="34" xfId="0" applyFont="1" applyBorder="1" applyAlignment="1" applyProtection="1">
      <alignment horizontal="left" vertical="top" wrapText="1"/>
      <protection locked="0"/>
    </xf>
    <xf numFmtId="0" fontId="42" fillId="0" borderId="4" xfId="0" applyFont="1" applyBorder="1" applyAlignment="1" applyProtection="1">
      <alignment horizontal="left" vertical="top" wrapText="1"/>
      <protection locked="0"/>
    </xf>
    <xf numFmtId="0" fontId="42" fillId="0" borderId="5" xfId="0" applyFont="1" applyBorder="1" applyAlignment="1" applyProtection="1">
      <alignment horizontal="left" vertical="top" wrapText="1"/>
      <protection locked="0"/>
    </xf>
    <xf numFmtId="0" fontId="42" fillId="0" borderId="6" xfId="0" applyFont="1" applyBorder="1" applyAlignment="1" applyProtection="1">
      <alignment horizontal="left" vertical="top" wrapText="1"/>
      <protection locked="0"/>
    </xf>
    <xf numFmtId="0" fontId="42" fillId="0" borderId="7" xfId="0" applyFont="1" applyBorder="1" applyAlignment="1" applyProtection="1">
      <alignment horizontal="left" vertical="top" wrapText="1"/>
      <protection locked="0"/>
    </xf>
    <xf numFmtId="0" fontId="42" fillId="0" borderId="0" xfId="0" applyFont="1" applyAlignment="1" applyProtection="1">
      <alignment horizontal="left" vertical="top" wrapText="1"/>
      <protection locked="0"/>
    </xf>
    <xf numFmtId="0" fontId="42" fillId="0" borderId="8" xfId="0" applyFont="1" applyBorder="1" applyAlignment="1" applyProtection="1">
      <alignment horizontal="left" vertical="top" wrapText="1"/>
      <protection locked="0"/>
    </xf>
    <xf numFmtId="0" fontId="42" fillId="0" borderId="9" xfId="0" applyFont="1" applyBorder="1" applyAlignment="1" applyProtection="1">
      <alignment horizontal="left" vertical="top" wrapText="1"/>
      <protection locked="0"/>
    </xf>
    <xf numFmtId="0" fontId="42" fillId="0" borderId="10" xfId="0" applyFont="1" applyBorder="1" applyAlignment="1" applyProtection="1">
      <alignment horizontal="left" vertical="top" wrapText="1"/>
      <protection locked="0"/>
    </xf>
    <xf numFmtId="0" fontId="42" fillId="0" borderId="11" xfId="0" applyFont="1" applyBorder="1" applyAlignment="1" applyProtection="1">
      <alignment horizontal="left" vertical="top" wrapText="1"/>
      <protection locked="0"/>
    </xf>
    <xf numFmtId="0" fontId="42" fillId="0" borderId="15" xfId="0" applyFont="1" applyBorder="1" applyAlignment="1" applyProtection="1">
      <alignment horizontal="left" vertical="center" wrapText="1"/>
      <protection locked="0"/>
    </xf>
    <xf numFmtId="0" fontId="42" fillId="0" borderId="23" xfId="0" applyFont="1" applyBorder="1" applyAlignment="1" applyProtection="1">
      <alignment horizontal="left" vertical="center" wrapText="1"/>
      <protection locked="0"/>
    </xf>
    <xf numFmtId="0" fontId="41" fillId="18" borderId="55" xfId="0" applyFont="1" applyFill="1" applyBorder="1" applyAlignment="1">
      <alignment horizontal="center" vertical="center" wrapText="1"/>
    </xf>
    <xf numFmtId="0" fontId="41" fillId="18" borderId="56" xfId="0" applyFont="1" applyFill="1" applyBorder="1" applyAlignment="1">
      <alignment horizontal="center" vertical="center" wrapText="1"/>
    </xf>
    <xf numFmtId="0" fontId="3" fillId="0" borderId="55" xfId="0" applyFont="1" applyBorder="1" applyAlignment="1" applyProtection="1">
      <alignment horizontal="left" vertical="top"/>
      <protection locked="0"/>
    </xf>
    <xf numFmtId="0" fontId="3" fillId="0" borderId="56" xfId="0" applyFont="1" applyBorder="1" applyAlignment="1" applyProtection="1">
      <alignment horizontal="left" vertical="top"/>
      <protection locked="0"/>
    </xf>
    <xf numFmtId="0" fontId="3" fillId="0" borderId="57" xfId="0" applyFont="1" applyBorder="1" applyAlignment="1" applyProtection="1">
      <alignment horizontal="left" vertical="top"/>
      <protection locked="0"/>
    </xf>
    <xf numFmtId="0" fontId="3" fillId="0" borderId="0" xfId="0" applyFont="1" applyAlignment="1">
      <alignment horizontal="center" vertical="center"/>
    </xf>
    <xf numFmtId="166" fontId="23" fillId="0" borderId="43" xfId="0" applyNumberFormat="1" applyFont="1" applyBorder="1" applyAlignment="1" applyProtection="1">
      <alignment horizontal="left" vertical="top" wrapText="1"/>
      <protection locked="0"/>
    </xf>
    <xf numFmtId="166" fontId="23" fillId="0" borderId="44" xfId="0" applyNumberFormat="1" applyFont="1" applyBorder="1" applyAlignment="1" applyProtection="1">
      <alignment horizontal="left" vertical="top" wrapText="1"/>
      <protection locked="0"/>
    </xf>
    <xf numFmtId="166" fontId="23" fillId="0" borderId="45" xfId="0" applyNumberFormat="1" applyFont="1" applyBorder="1" applyAlignment="1" applyProtection="1">
      <alignment horizontal="left" vertical="top" wrapText="1"/>
      <protection locked="0"/>
    </xf>
    <xf numFmtId="0" fontId="3" fillId="0" borderId="36" xfId="0" applyFont="1" applyBorder="1" applyAlignment="1" applyProtection="1">
      <alignment horizontal="left" vertical="top" wrapText="1"/>
      <protection locked="0"/>
    </xf>
    <xf numFmtId="0" fontId="3" fillId="0" borderId="35" xfId="0" applyFont="1" applyBorder="1" applyAlignment="1" applyProtection="1">
      <alignment horizontal="left" vertical="top" wrapText="1"/>
      <protection locked="0"/>
    </xf>
    <xf numFmtId="0" fontId="66" fillId="0" borderId="67" xfId="0" applyFont="1" applyBorder="1" applyAlignment="1">
      <alignment horizontal="center" vertical="center" wrapText="1"/>
    </xf>
    <xf numFmtId="0" fontId="66" fillId="0" borderId="0" xfId="0" applyFont="1" applyAlignment="1">
      <alignment horizontal="center" vertical="center" wrapText="1"/>
    </xf>
    <xf numFmtId="0" fontId="5" fillId="0" borderId="68" xfId="0" applyFont="1" applyBorder="1" applyAlignment="1">
      <alignment horizontal="left" vertical="center" wrapText="1"/>
    </xf>
    <xf numFmtId="0" fontId="41" fillId="18" borderId="41" xfId="0" applyFont="1" applyFill="1" applyBorder="1" applyAlignment="1">
      <alignment horizontal="center" vertical="center" wrapText="1"/>
    </xf>
    <xf numFmtId="0" fontId="41" fillId="18" borderId="31" xfId="0" applyFont="1" applyFill="1" applyBorder="1" applyAlignment="1">
      <alignment horizontal="center" vertical="center" wrapText="1"/>
    </xf>
    <xf numFmtId="0" fontId="41" fillId="18" borderId="30" xfId="0" applyFont="1" applyFill="1" applyBorder="1" applyAlignment="1">
      <alignment horizontal="center" vertical="center" wrapText="1"/>
    </xf>
    <xf numFmtId="0" fontId="39" fillId="17" borderId="39" xfId="0" applyFont="1" applyFill="1" applyBorder="1" applyAlignment="1">
      <alignment horizontal="left" vertical="top" wrapText="1"/>
    </xf>
    <xf numFmtId="0" fontId="39" fillId="17" borderId="29" xfId="0" applyFont="1" applyFill="1" applyBorder="1" applyAlignment="1">
      <alignment horizontal="left" vertical="top" wrapText="1"/>
    </xf>
    <xf numFmtId="165" fontId="61" fillId="17" borderId="28" xfId="0" applyNumberFormat="1" applyFont="1" applyFill="1" applyBorder="1" applyAlignment="1">
      <alignment horizontal="center" vertical="center" wrapText="1"/>
    </xf>
    <xf numFmtId="165" fontId="61" fillId="17" borderId="29" xfId="0" applyNumberFormat="1" applyFont="1" applyFill="1" applyBorder="1" applyAlignment="1">
      <alignment horizontal="center" vertical="center" wrapText="1"/>
    </xf>
    <xf numFmtId="0" fontId="3" fillId="0" borderId="87" xfId="0" applyFont="1" applyBorder="1" applyAlignment="1" applyProtection="1">
      <alignment horizontal="left" vertical="top" wrapText="1"/>
      <protection locked="0"/>
    </xf>
    <xf numFmtId="0" fontId="3" fillId="0" borderId="86" xfId="0" applyFont="1" applyBorder="1" applyAlignment="1" applyProtection="1">
      <alignment horizontal="left" vertical="top" wrapText="1"/>
      <protection locked="0"/>
    </xf>
    <xf numFmtId="0" fontId="3" fillId="0" borderId="85" xfId="0" applyFont="1" applyBorder="1" applyAlignment="1" applyProtection="1">
      <alignment horizontal="left" vertical="top" wrapText="1"/>
      <protection locked="0"/>
    </xf>
    <xf numFmtId="14" fontId="3" fillId="0" borderId="38" xfId="0" applyNumberFormat="1" applyFont="1" applyBorder="1" applyAlignment="1" applyProtection="1">
      <alignment horizontal="center" vertical="center" wrapText="1"/>
      <protection locked="0"/>
    </xf>
    <xf numFmtId="14" fontId="3" fillId="0" borderId="26" xfId="0" applyNumberFormat="1" applyFont="1" applyBorder="1" applyAlignment="1" applyProtection="1">
      <alignment horizontal="center" vertical="center" wrapText="1"/>
      <protection locked="0"/>
    </xf>
    <xf numFmtId="0" fontId="3" fillId="0" borderId="91" xfId="0" applyFont="1" applyBorder="1" applyAlignment="1" applyProtection="1">
      <alignment horizontal="left" vertical="top" wrapText="1"/>
      <protection locked="0"/>
    </xf>
    <xf numFmtId="0" fontId="3" fillId="0" borderId="90" xfId="0" applyFont="1" applyBorder="1" applyAlignment="1" applyProtection="1">
      <alignment horizontal="left" vertical="top" wrapText="1"/>
      <protection locked="0"/>
    </xf>
    <xf numFmtId="167" fontId="37" fillId="0" borderId="82" xfId="0" applyNumberFormat="1" applyFont="1" applyBorder="1" applyAlignment="1">
      <alignment horizontal="center" vertical="center" wrapText="1"/>
    </xf>
    <xf numFmtId="167" fontId="37" fillId="0" borderId="0" xfId="0" applyNumberFormat="1" applyFont="1" applyAlignment="1">
      <alignment horizontal="center" vertical="center" wrapText="1"/>
    </xf>
    <xf numFmtId="165" fontId="23" fillId="0" borderId="86" xfId="0" applyNumberFormat="1" applyFont="1" applyBorder="1" applyAlignment="1" applyProtection="1">
      <alignment horizontal="center" vertical="center" wrapText="1"/>
      <protection locked="0"/>
    </xf>
    <xf numFmtId="165" fontId="23" fillId="0" borderId="88" xfId="0" applyNumberFormat="1" applyFont="1" applyBorder="1" applyAlignment="1" applyProtection="1">
      <alignment horizontal="center" vertical="center" wrapText="1"/>
      <protection locked="0"/>
    </xf>
    <xf numFmtId="0" fontId="28" fillId="2" borderId="18" xfId="12" applyFont="1" applyFill="1" applyBorder="1" applyAlignment="1">
      <alignment horizontal="left" vertical="top" wrapText="1"/>
    </xf>
    <xf numFmtId="0" fontId="39" fillId="17" borderId="0" xfId="0" applyFont="1" applyFill="1" applyAlignment="1">
      <alignment horizontal="left" vertical="top" wrapText="1"/>
    </xf>
    <xf numFmtId="168" fontId="33" fillId="17" borderId="20" xfId="0" applyNumberFormat="1" applyFont="1" applyFill="1" applyBorder="1" applyAlignment="1">
      <alignment horizontal="center" vertical="center" wrapText="1"/>
    </xf>
    <xf numFmtId="168" fontId="33" fillId="17" borderId="21" xfId="0" applyNumberFormat="1" applyFont="1" applyFill="1" applyBorder="1" applyAlignment="1">
      <alignment horizontal="center" vertical="center" wrapText="1"/>
    </xf>
    <xf numFmtId="0" fontId="62" fillId="0" borderId="22" xfId="0" applyFont="1" applyBorder="1" applyAlignment="1" applyProtection="1">
      <alignment horizontal="center" vertical="center" wrapText="1"/>
      <protection locked="0"/>
    </xf>
    <xf numFmtId="0" fontId="62" fillId="0" borderId="21" xfId="0" applyFont="1" applyBorder="1" applyAlignment="1" applyProtection="1">
      <alignment horizontal="center" vertical="center" wrapText="1"/>
      <protection locked="0"/>
    </xf>
    <xf numFmtId="171" fontId="33" fillId="17" borderId="20" xfId="0" applyNumberFormat="1" applyFont="1" applyFill="1" applyBorder="1" applyAlignment="1">
      <alignment horizontal="center" vertical="center" wrapText="1"/>
    </xf>
    <xf numFmtId="171" fontId="33" fillId="17" borderId="21" xfId="0" applyNumberFormat="1" applyFont="1" applyFill="1" applyBorder="1" applyAlignment="1">
      <alignment horizontal="center" vertical="center" wrapText="1"/>
    </xf>
    <xf numFmtId="173" fontId="33" fillId="17" borderId="20" xfId="0" applyNumberFormat="1" applyFont="1" applyFill="1" applyBorder="1" applyAlignment="1">
      <alignment horizontal="center" vertical="center" wrapText="1"/>
    </xf>
    <xf numFmtId="173" fontId="33" fillId="17" borderId="21" xfId="0" applyNumberFormat="1" applyFont="1" applyFill="1" applyBorder="1" applyAlignment="1">
      <alignment horizontal="center" vertical="center" wrapText="1"/>
    </xf>
    <xf numFmtId="0" fontId="62" fillId="0" borderId="19" xfId="0" applyFont="1" applyBorder="1" applyAlignment="1" applyProtection="1">
      <alignment horizontal="center" vertical="center" wrapText="1"/>
      <protection locked="0"/>
    </xf>
    <xf numFmtId="0" fontId="62" fillId="0" borderId="20" xfId="0" applyFont="1" applyBorder="1" applyAlignment="1" applyProtection="1">
      <alignment horizontal="center" vertical="center" wrapText="1"/>
      <protection locked="0"/>
    </xf>
    <xf numFmtId="164" fontId="62" fillId="17" borderId="19" xfId="0" applyNumberFormat="1" applyFont="1" applyFill="1" applyBorder="1" applyAlignment="1">
      <alignment horizontal="center" vertical="center" wrapText="1"/>
    </xf>
    <xf numFmtId="172" fontId="33" fillId="17" borderId="20" xfId="0" applyNumberFormat="1" applyFont="1" applyFill="1" applyBorder="1" applyAlignment="1">
      <alignment horizontal="center" vertical="center" wrapText="1"/>
    </xf>
    <xf numFmtId="172" fontId="33" fillId="17" borderId="21" xfId="0" applyNumberFormat="1" applyFont="1" applyFill="1" applyBorder="1" applyAlignment="1">
      <alignment horizontal="center" vertical="center" wrapText="1"/>
    </xf>
    <xf numFmtId="14" fontId="62" fillId="0" borderId="19" xfId="0" applyNumberFormat="1" applyFont="1" applyBorder="1" applyAlignment="1" applyProtection="1">
      <alignment horizontal="center" vertical="center" wrapText="1"/>
      <protection locked="0"/>
    </xf>
    <xf numFmtId="167" fontId="37" fillId="2" borderId="82" xfId="0" applyNumberFormat="1" applyFont="1" applyFill="1" applyBorder="1" applyAlignment="1">
      <alignment horizontal="center" wrapText="1"/>
    </xf>
    <xf numFmtId="167" fontId="37" fillId="2" borderId="0" xfId="0" applyNumberFormat="1" applyFont="1" applyFill="1" applyAlignment="1">
      <alignment horizontal="center" wrapText="1"/>
    </xf>
    <xf numFmtId="0" fontId="39" fillId="0" borderId="0" xfId="16" applyFont="1" applyAlignment="1">
      <alignment horizontal="left" wrapText="1"/>
    </xf>
    <xf numFmtId="0" fontId="41" fillId="18" borderId="15" xfId="0" applyFont="1" applyFill="1" applyBorder="1" applyAlignment="1">
      <alignment horizontal="center" vertical="center" wrapText="1"/>
    </xf>
    <xf numFmtId="0" fontId="41" fillId="18" borderId="23" xfId="0" applyFont="1" applyFill="1" applyBorder="1" applyAlignment="1">
      <alignment horizontal="center" vertical="center" wrapText="1"/>
    </xf>
    <xf numFmtId="0" fontId="41" fillId="18" borderId="32" xfId="0" applyFont="1" applyFill="1" applyBorder="1" applyAlignment="1">
      <alignment horizontal="center"/>
    </xf>
    <xf numFmtId="0" fontId="41" fillId="18" borderId="33" xfId="0" applyFont="1" applyFill="1" applyBorder="1" applyAlignment="1">
      <alignment horizontal="center"/>
    </xf>
    <xf numFmtId="0" fontId="41" fillId="18" borderId="34" xfId="0" applyFont="1" applyFill="1" applyBorder="1" applyAlignment="1">
      <alignment horizontal="center"/>
    </xf>
    <xf numFmtId="0" fontId="4" fillId="0" borderId="0" xfId="0" applyFont="1" applyAlignment="1">
      <alignment horizontal="left" vertical="center" wrapText="1"/>
    </xf>
    <xf numFmtId="0" fontId="4" fillId="0" borderId="0" xfId="0" applyFont="1" applyAlignment="1">
      <alignment horizontal="left" vertical="center"/>
    </xf>
    <xf numFmtId="0" fontId="28" fillId="2" borderId="97" xfId="12" applyFont="1" applyFill="1" applyBorder="1" applyAlignment="1">
      <alignment horizontal="left" vertical="center" wrapText="1"/>
    </xf>
    <xf numFmtId="0" fontId="5" fillId="0" borderId="0" xfId="0" applyFont="1" applyAlignment="1">
      <alignment horizontal="center" vertical="center" wrapText="1"/>
    </xf>
    <xf numFmtId="0" fontId="28" fillId="2" borderId="18" xfId="12" applyFont="1" applyFill="1" applyBorder="1" applyAlignment="1">
      <alignment horizontal="left" vertical="center" wrapText="1"/>
    </xf>
    <xf numFmtId="0" fontId="28" fillId="2" borderId="18" xfId="12" applyFont="1" applyFill="1" applyBorder="1" applyAlignment="1" applyProtection="1">
      <alignment horizontal="left" vertical="top" wrapText="1"/>
      <protection hidden="1"/>
    </xf>
    <xf numFmtId="0" fontId="40" fillId="17" borderId="20" xfId="0" applyFont="1" applyFill="1" applyBorder="1" applyAlignment="1">
      <alignment horizontal="center" vertical="center" wrapText="1"/>
    </xf>
    <xf numFmtId="0" fontId="40" fillId="17" borderId="22" xfId="0" applyFont="1" applyFill="1" applyBorder="1" applyAlignment="1">
      <alignment horizontal="center" vertical="center" wrapText="1"/>
    </xf>
    <xf numFmtId="0" fontId="40" fillId="17" borderId="21" xfId="0" applyFont="1" applyFill="1" applyBorder="1" applyAlignment="1">
      <alignment horizontal="center" vertical="center" wrapText="1"/>
    </xf>
    <xf numFmtId="14" fontId="69" fillId="0" borderId="20" xfId="0" applyNumberFormat="1" applyFont="1" applyBorder="1" applyAlignment="1" applyProtection="1">
      <alignment horizontal="center" vertical="center" wrapText="1"/>
      <protection locked="0"/>
    </xf>
    <xf numFmtId="14" fontId="69" fillId="0" borderId="22" xfId="0" applyNumberFormat="1" applyFont="1" applyBorder="1" applyAlignment="1" applyProtection="1">
      <alignment horizontal="center" vertical="center" wrapText="1"/>
      <protection locked="0"/>
    </xf>
    <xf numFmtId="14" fontId="69" fillId="0" borderId="21" xfId="0" applyNumberFormat="1" applyFont="1" applyBorder="1" applyAlignment="1" applyProtection="1">
      <alignment horizontal="center" vertical="center" wrapText="1"/>
      <protection locked="0"/>
    </xf>
    <xf numFmtId="0" fontId="18" fillId="2" borderId="0" xfId="0" applyFont="1" applyFill="1" applyAlignment="1">
      <alignment horizontal="center" vertical="center" wrapText="1"/>
    </xf>
    <xf numFmtId="0" fontId="72" fillId="0" borderId="0" xfId="0" applyFont="1" applyAlignment="1">
      <alignment horizontal="left" vertical="center" wrapText="1"/>
    </xf>
    <xf numFmtId="0" fontId="19" fillId="0" borderId="67" xfId="0" applyFont="1" applyBorder="1" applyAlignment="1" applyProtection="1">
      <alignment horizontal="center" vertical="top"/>
      <protection locked="0"/>
    </xf>
    <xf numFmtId="0" fontId="19" fillId="0" borderId="0" xfId="0" applyFont="1" applyAlignment="1" applyProtection="1">
      <alignment horizontal="center" vertical="top"/>
      <protection locked="0"/>
    </xf>
    <xf numFmtId="0" fontId="13" fillId="0" borderId="0" xfId="0" applyFont="1" applyAlignment="1">
      <alignment horizontal="left" vertical="center" wrapText="1"/>
    </xf>
    <xf numFmtId="0" fontId="13" fillId="2" borderId="0" xfId="0" applyFont="1" applyFill="1" applyAlignment="1">
      <alignment horizontal="left" wrapText="1"/>
    </xf>
    <xf numFmtId="0" fontId="13" fillId="2" borderId="8" xfId="0" applyFont="1" applyFill="1" applyBorder="1" applyAlignment="1">
      <alignment horizontal="left" wrapText="1"/>
    </xf>
    <xf numFmtId="0" fontId="19" fillId="0" borderId="109" xfId="0" applyFont="1" applyBorder="1" applyAlignment="1" applyProtection="1">
      <alignment horizontal="center" vertical="top"/>
      <protection locked="0"/>
    </xf>
    <xf numFmtId="0" fontId="19" fillId="0" borderId="110" xfId="0" applyFont="1" applyBorder="1" applyAlignment="1" applyProtection="1">
      <alignment horizontal="center" vertical="top"/>
      <protection locked="0"/>
    </xf>
    <xf numFmtId="0" fontId="19" fillId="0" borderId="43" xfId="0" applyFont="1" applyBorder="1" applyAlignment="1" applyProtection="1">
      <alignment horizontal="left" vertical="top"/>
      <protection locked="0"/>
    </xf>
    <xf numFmtId="0" fontId="19" fillId="0" borderId="44" xfId="0" applyFont="1" applyBorder="1" applyAlignment="1" applyProtection="1">
      <alignment horizontal="left" vertical="top"/>
      <protection locked="0"/>
    </xf>
    <xf numFmtId="0" fontId="19" fillId="0" borderId="45" xfId="0" applyFont="1" applyBorder="1" applyAlignment="1" applyProtection="1">
      <alignment horizontal="left" vertical="top"/>
      <protection locked="0"/>
    </xf>
    <xf numFmtId="0" fontId="14" fillId="19" borderId="0" xfId="17" applyFont="1" applyFill="1" applyAlignment="1" applyProtection="1">
      <alignment horizontal="center" vertical="center" wrapText="1"/>
      <protection hidden="1"/>
    </xf>
    <xf numFmtId="0" fontId="13" fillId="0" borderId="7" xfId="0" applyFont="1" applyBorder="1" applyAlignment="1">
      <alignment horizontal="center" wrapText="1"/>
    </xf>
    <xf numFmtId="0" fontId="13" fillId="0" borderId="0" xfId="0" applyFont="1" applyAlignment="1">
      <alignment horizontal="center" wrapText="1"/>
    </xf>
    <xf numFmtId="0" fontId="13" fillId="0" borderId="98" xfId="0" applyFont="1" applyBorder="1" applyAlignment="1">
      <alignment horizontal="center" wrapText="1"/>
    </xf>
  </cellXfs>
  <cellStyles count="20">
    <cellStyle name="60% - Accent1" xfId="6" builtinId="32"/>
    <cellStyle name="60% - Accent2" xfId="7" builtinId="36"/>
    <cellStyle name="60% - Accent3" xfId="8" builtinId="40"/>
    <cellStyle name="60% - Accent4" xfId="9" builtinId="44"/>
    <cellStyle name="60% - Accent5" xfId="10" builtinId="48"/>
    <cellStyle name="60% - Accent6" xfId="11" builtinId="52"/>
    <cellStyle name="Bad" xfId="5" builtinId="27"/>
    <cellStyle name="Comma" xfId="1" builtinId="3"/>
    <cellStyle name="Currency" xfId="3" builtinId="4"/>
    <cellStyle name="Good" xfId="4" builtinId="26"/>
    <cellStyle name="Hyperlink" xfId="18" builtinId="8"/>
    <cellStyle name="Hyperlink 2" xfId="13" xr:uid="{FD851855-FA39-438D-8CD6-5B992AFFFEC4}"/>
    <cellStyle name="Hyperlink 2 2" xfId="14" xr:uid="{07A0B127-15B0-48DF-9174-95BAD1DD346E}"/>
    <cellStyle name="Normal" xfId="0" builtinId="0"/>
    <cellStyle name="Normal 2" xfId="19" xr:uid="{4490CD39-D872-4963-A913-24250C7448BC}"/>
    <cellStyle name="Normal 2 3" xfId="12" xr:uid="{02B0488F-FF4B-4A14-AC19-1DA71C894A98}"/>
    <cellStyle name="Normal 3 2" xfId="17" xr:uid="{4CF10505-F6DC-454F-BE99-CE1544FC71F0}"/>
    <cellStyle name="Normal 4" xfId="15" xr:uid="{1F8184B0-7DC2-4F54-AA2C-CFC20A28324D}"/>
    <cellStyle name="Normal 4 2 2" xfId="16" xr:uid="{959E27B7-822A-4884-ADDC-250548FFA41F}"/>
    <cellStyle name="Per cent" xfId="2" builtinId="5"/>
  </cellStyles>
  <dxfs count="158">
    <dxf>
      <font>
        <color rgb="FF006100"/>
      </font>
      <fill>
        <patternFill>
          <bgColor rgb="FFC6EFCE"/>
        </patternFill>
      </fill>
    </dxf>
    <dxf>
      <font>
        <color rgb="FF9C0006"/>
      </font>
      <fill>
        <patternFill>
          <bgColor rgb="FFFFC7CE"/>
        </patternFill>
      </fill>
    </dxf>
    <dxf>
      <numFmt numFmtId="171" formatCode="General;;"/>
    </dxf>
    <dxf>
      <numFmt numFmtId="171" formatCode="General;;"/>
    </dxf>
    <dxf>
      <numFmt numFmtId="168" formatCode="dd/mm/yyyy;;"/>
    </dxf>
    <dxf>
      <numFmt numFmtId="171" formatCode="General;;"/>
    </dxf>
    <dxf>
      <numFmt numFmtId="171" formatCode="General;;"/>
    </dxf>
    <dxf>
      <numFmt numFmtId="171" formatCode="General;;"/>
    </dxf>
    <dxf>
      <numFmt numFmtId="171" formatCode="General;;"/>
    </dxf>
    <dxf>
      <numFmt numFmtId="171" formatCode="General;;"/>
    </dxf>
    <dxf>
      <numFmt numFmtId="171" formatCode="General;;"/>
    </dxf>
    <dxf>
      <numFmt numFmtId="171" formatCode="General;;"/>
    </dxf>
    <dxf>
      <numFmt numFmtId="171" formatCode="General;;"/>
    </dxf>
    <dxf>
      <numFmt numFmtId="171" formatCode="General;;"/>
    </dxf>
    <dxf>
      <numFmt numFmtId="171" formatCode="General;;"/>
    </dxf>
    <dxf>
      <numFmt numFmtId="171" formatCode="General;;"/>
    </dxf>
    <dxf>
      <numFmt numFmtId="171" formatCode="General;;"/>
    </dxf>
    <dxf>
      <numFmt numFmtId="171" formatCode="General;;"/>
    </dxf>
    <dxf>
      <numFmt numFmtId="171" formatCode="General;;"/>
    </dxf>
    <dxf>
      <numFmt numFmtId="171" formatCode="General;;"/>
    </dxf>
    <dxf>
      <numFmt numFmtId="171" formatCode="General;;"/>
    </dxf>
    <dxf>
      <numFmt numFmtId="171" formatCode="General;;"/>
    </dxf>
    <dxf>
      <numFmt numFmtId="171" formatCode="General;;"/>
    </dxf>
    <dxf>
      <numFmt numFmtId="171" formatCode="General;;"/>
    </dxf>
    <dxf>
      <numFmt numFmtId="171" formatCode="General;;"/>
    </dxf>
    <dxf>
      <numFmt numFmtId="171" formatCode="General;;"/>
    </dxf>
    <dxf>
      <numFmt numFmtId="168" formatCode="dd/mm/yyyy;;"/>
    </dxf>
    <dxf>
      <numFmt numFmtId="171" formatCode="General;;"/>
    </dxf>
    <dxf>
      <numFmt numFmtId="171" formatCode="General;;"/>
    </dxf>
    <dxf>
      <numFmt numFmtId="171" formatCode="General;;"/>
    </dxf>
    <dxf>
      <numFmt numFmtId="171" formatCode="General;;"/>
    </dxf>
    <dxf>
      <numFmt numFmtId="171" formatCode="General;;"/>
    </dxf>
    <dxf>
      <numFmt numFmtId="171" formatCode="General;;"/>
    </dxf>
    <dxf>
      <numFmt numFmtId="171" formatCode="General;;"/>
    </dxf>
    <dxf>
      <numFmt numFmtId="171" formatCode="General;;"/>
    </dxf>
    <dxf>
      <numFmt numFmtId="171" formatCode="General;;"/>
    </dxf>
    <dxf>
      <numFmt numFmtId="171" formatCode="General;;"/>
    </dxf>
    <dxf>
      <numFmt numFmtId="171" formatCode="General;;"/>
    </dxf>
    <dxf>
      <numFmt numFmtId="171" formatCode="Genera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68" formatCode="dd/mm/yyyy;;"/>
    </dxf>
    <dxf>
      <numFmt numFmtId="168" formatCode="dd/mm/yyyy;;"/>
    </dxf>
    <dxf>
      <numFmt numFmtId="168" formatCode="dd/mm/yyyy;;"/>
    </dxf>
    <dxf>
      <numFmt numFmtId="168" formatCode="dd/mm/yyyy;;"/>
    </dxf>
    <dxf>
      <numFmt numFmtId="168" formatCode="dd/mm/yyyy;;"/>
    </dxf>
    <dxf>
      <numFmt numFmtId="168" formatCode="dd/mm/yyyy;;"/>
    </dxf>
    <dxf>
      <font>
        <b val="0"/>
        <i val="0"/>
        <strike val="0"/>
        <condense val="0"/>
        <extend val="0"/>
        <outline val="0"/>
        <shadow val="0"/>
        <u val="none"/>
        <vertAlign val="baseline"/>
        <sz val="11"/>
        <color rgb="FF444444"/>
        <name val="Calibri"/>
        <family val="2"/>
        <charset val="1"/>
        <scheme val="none"/>
      </font>
      <numFmt numFmtId="168" formatCode="dd/mm/yyyy;;"/>
    </dxf>
    <dxf>
      <numFmt numFmtId="168" formatCode="dd/mm/yyyy;;"/>
    </dxf>
    <dxf>
      <numFmt numFmtId="168" formatCode="dd/mm/yyyy;;"/>
    </dxf>
    <dxf>
      <numFmt numFmtId="13" formatCode="0%"/>
    </dxf>
    <dxf>
      <numFmt numFmtId="13" formatCode="0%"/>
    </dxf>
    <dxf>
      <numFmt numFmtId="13" formatCode="0%"/>
    </dxf>
    <dxf>
      <numFmt numFmtId="13" formatCode="0%"/>
    </dxf>
    <dxf>
      <numFmt numFmtId="13" formatCode="0%"/>
    </dxf>
    <dxf>
      <numFmt numFmtId="13" formatCode="0%"/>
    </dxf>
    <dxf>
      <font>
        <b val="0"/>
        <i val="0"/>
        <strike val="0"/>
        <condense val="0"/>
        <extend val="0"/>
        <outline val="0"/>
        <shadow val="0"/>
        <u val="none"/>
        <vertAlign val="baseline"/>
        <sz val="11"/>
        <color rgb="FF444444"/>
        <name val="Calibri"/>
        <family val="2"/>
        <charset val="1"/>
        <scheme val="none"/>
      </font>
      <numFmt numFmtId="13" formatCode="0%"/>
    </dxf>
    <dxf>
      <numFmt numFmtId="13" formatCode="0%"/>
    </dxf>
    <dxf>
      <numFmt numFmtId="13" formatCode="0%"/>
    </dxf>
    <dxf>
      <numFmt numFmtId="171" formatCode="General;;"/>
    </dxf>
    <dxf>
      <numFmt numFmtId="171" formatCode="General;;"/>
    </dxf>
    <dxf>
      <numFmt numFmtId="171" formatCode="General;;"/>
    </dxf>
    <dxf>
      <numFmt numFmtId="171" formatCode="General;;"/>
    </dxf>
    <dxf>
      <numFmt numFmtId="171" formatCode="General;;"/>
    </dxf>
    <dxf>
      <numFmt numFmtId="168" formatCode="dd/mm/yyyy;;"/>
    </dxf>
    <dxf>
      <numFmt numFmtId="171" formatCode="General;;"/>
    </dxf>
    <dxf>
      <numFmt numFmtId="171" formatCode="General;;"/>
    </dxf>
    <dxf>
      <numFmt numFmtId="171" formatCode="General;;"/>
    </dxf>
    <dxf>
      <numFmt numFmtId="171" formatCode="General;;"/>
    </dxf>
    <dxf>
      <numFmt numFmtId="171" formatCode="General;;"/>
    </dxf>
    <dxf>
      <numFmt numFmtId="171" formatCode="General;;"/>
    </dxf>
    <dxf>
      <font>
        <b val="0"/>
        <i val="0"/>
        <strike val="0"/>
        <condense val="0"/>
        <extend val="0"/>
        <outline val="0"/>
        <shadow val="0"/>
        <u val="none"/>
        <vertAlign val="baseline"/>
        <sz val="11"/>
        <color theme="6"/>
        <name val="Verdana"/>
        <family val="2"/>
        <scheme val="none"/>
      </font>
      <alignment horizontal="general" vertical="center" textRotation="0" wrapText="1" indent="0" justifyLastLine="0" shrinkToFit="0" readingOrder="0"/>
    </dxf>
    <dxf>
      <fill>
        <patternFill>
          <bgColor rgb="FFFF5050"/>
        </patternFill>
      </fill>
    </dxf>
    <dxf>
      <fill>
        <patternFill>
          <bgColor rgb="FFFF5050"/>
        </patternFill>
      </fill>
    </dxf>
    <dxf>
      <fill>
        <patternFill>
          <bgColor rgb="FF00B050"/>
        </patternFill>
      </fill>
    </dxf>
    <dxf>
      <fill>
        <patternFill>
          <bgColor rgb="FFFFC000"/>
        </patternFill>
      </fill>
    </dxf>
    <dxf>
      <fill>
        <patternFill>
          <bgColor theme="2" tint="-0.24994659260841701"/>
        </patternFill>
      </fill>
    </dxf>
    <dxf>
      <fill>
        <patternFill>
          <bgColor theme="2" tint="-0.24994659260841701"/>
        </patternFill>
      </fill>
    </dxf>
    <dxf>
      <fill>
        <patternFill>
          <bgColor theme="2"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ill>
        <patternFill>
          <bgColor theme="2" tint="-0.24994659260841701"/>
        </patternFill>
      </fill>
    </dxf>
    <dxf>
      <fill>
        <patternFill>
          <bgColor theme="2" tint="-0.24994659260841701"/>
        </patternFill>
      </fill>
    </dxf>
    <dxf>
      <fill>
        <patternFill>
          <bgColor theme="2" tint="-0.24994659260841701"/>
        </patternFill>
      </fill>
    </dxf>
    <dxf>
      <font>
        <color rgb="FF006100"/>
      </font>
      <fill>
        <patternFill>
          <bgColor rgb="FFC6EFCE"/>
        </patternFill>
      </fill>
    </dxf>
    <dxf>
      <font>
        <color rgb="FF9C0006"/>
      </font>
      <fill>
        <patternFill>
          <bgColor rgb="FFFFC7CE"/>
        </patternFill>
      </fill>
    </dxf>
    <dxf>
      <fill>
        <patternFill>
          <bgColor theme="4" tint="0.59996337778862885"/>
        </patternFill>
      </fill>
    </dxf>
    <dxf>
      <alignment horizontal="left" vertical="center" textRotation="0" wrapText="1" indent="0" justifyLastLine="0" shrinkToFit="0" readingOrder="0"/>
      <protection locked="1" hidden="0"/>
    </dxf>
    <dxf>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theme="1"/>
        <name val="Verdana"/>
        <family val="2"/>
        <scheme val="none"/>
      </font>
      <fill>
        <patternFill>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Verdana"/>
        <family val="2"/>
        <scheme val="none"/>
      </font>
      <fill>
        <patternFill>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Verdana"/>
        <family val="2"/>
        <scheme val="none"/>
      </font>
      <numFmt numFmtId="19" formatCode="dd/mm/yyyy"/>
      <fill>
        <patternFill>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Verdana"/>
        <family val="2"/>
        <scheme val="none"/>
      </font>
      <numFmt numFmtId="19" formatCode="dd/mm/yyyy"/>
      <fill>
        <patternFill patternType="solid">
          <fgColor indexed="64"/>
          <bgColor rgb="FFE4DFF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Verdana"/>
        <family val="2"/>
        <scheme val="none"/>
      </font>
      <numFmt numFmtId="19" formatCode="dd/mm/yyyy"/>
      <fill>
        <patternFill patternType="solid">
          <fgColor indexed="64"/>
          <bgColor rgb="FFE4DFF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Verdana"/>
        <family val="2"/>
        <scheme val="none"/>
      </font>
      <fill>
        <patternFill patternType="solid">
          <fgColor indexed="64"/>
          <bgColor rgb="FFE4DFF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alignment horizontal="left" vertical="center" textRotation="0" wrapText="1" indent="0" justifyLastLine="0" shrinkToFit="0" readingOrder="0"/>
      <border diagonalUp="0" diagonalDown="0">
        <left style="thin">
          <color theme="0" tint="-0.249977111117893"/>
        </left>
        <right style="thin">
          <color indexed="64"/>
        </right>
        <top/>
        <bottom/>
        <vertical/>
        <horizontal/>
      </border>
      <protection locked="1" hidden="0"/>
    </dxf>
    <dxf>
      <font>
        <strike val="0"/>
        <outline val="0"/>
        <shadow val="0"/>
        <u val="none"/>
        <vertAlign val="baseline"/>
        <sz val="10"/>
        <color theme="1"/>
        <name val="Calibri"/>
        <family val="2"/>
        <scheme val="minor"/>
      </font>
      <numFmt numFmtId="0" formatCode="General"/>
      <alignment horizontal="left" vertical="center" textRotation="0" wrapText="1" indent="0" justifyLastLine="0" shrinkToFit="0" readingOrder="0"/>
      <protection locked="1" hidden="0"/>
    </dxf>
    <dxf>
      <border outline="0">
        <bottom style="thin">
          <color indexed="64"/>
        </bottom>
      </border>
    </dxf>
    <dxf>
      <alignment horizontal="left" vertical="center" textRotation="0" wrapText="1" indent="0" justifyLastLine="0" shrinkToFit="0" readingOrder="0"/>
      <protection locked="1" hidden="0"/>
    </dxf>
    <dxf>
      <font>
        <b/>
        <i val="0"/>
        <strike val="0"/>
        <condense val="0"/>
        <extend val="0"/>
        <outline val="0"/>
        <shadow val="0"/>
        <u val="none"/>
        <vertAlign val="baseline"/>
        <sz val="11"/>
        <color theme="0"/>
        <name val="Verdana"/>
        <family val="2"/>
        <scheme val="none"/>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0"/>
    </dxf>
    <dxf>
      <fill>
        <patternFill>
          <bgColor rgb="FFFF5050"/>
        </patternFill>
      </fill>
    </dxf>
    <dxf>
      <fill>
        <patternFill>
          <bgColor rgb="FF00B050"/>
        </patternFill>
      </fill>
    </dxf>
    <dxf>
      <fill>
        <patternFill>
          <bgColor rgb="FFFFC000"/>
        </patternFill>
      </fill>
    </dxf>
    <dxf>
      <fill>
        <patternFill>
          <bgColor rgb="FFFF5050"/>
        </patternFill>
      </fill>
    </dxf>
    <dxf>
      <font>
        <b val="0"/>
        <strike val="0"/>
        <outline val="0"/>
        <shadow val="0"/>
        <u val="none"/>
        <vertAlign val="baseline"/>
        <sz val="10"/>
        <color theme="1"/>
        <name val="Verdana"/>
        <family val="2"/>
        <scheme val="none"/>
      </font>
      <fill>
        <patternFill patternType="none">
          <fgColor indexed="64"/>
          <bgColor rgb="FFFFFF0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outline="0">
        <left style="thin">
          <color indexed="64"/>
        </left>
        <right/>
        <top style="thin">
          <color theme="4"/>
        </top>
        <bottom style="thin">
          <color theme="4"/>
        </bottom>
      </border>
      <protection locked="0" hidden="0"/>
    </dxf>
    <dxf>
      <font>
        <b val="0"/>
        <i val="0"/>
        <strike val="0"/>
        <condense val="0"/>
        <extend val="0"/>
        <outline val="0"/>
        <shadow val="0"/>
        <u val="none"/>
        <vertAlign val="baseline"/>
        <sz val="11"/>
        <color auto="1"/>
        <name val="Calibri"/>
        <family val="2"/>
        <scheme val="none"/>
      </font>
      <fill>
        <patternFill patternType="solid">
          <fgColor indexed="64"/>
          <bgColor rgb="FFE4DFF5"/>
        </patternFill>
      </fill>
      <alignment horizontal="center" vertical="center" textRotation="0" wrapText="1" indent="0" justifyLastLine="0" shrinkToFit="0" readingOrder="0"/>
      <border diagonalUp="0" diagonalDown="0">
        <left style="thin">
          <color theme="4"/>
        </left>
        <right style="thin">
          <color indexed="64"/>
        </right>
        <top style="thin">
          <color theme="4"/>
        </top>
        <bottom style="thin">
          <color theme="4"/>
        </bottom>
      </border>
      <protection locked="1" hidden="0"/>
    </dxf>
    <dxf>
      <font>
        <b val="0"/>
        <i val="0"/>
        <strike val="0"/>
        <condense val="0"/>
        <extend val="0"/>
        <outline val="0"/>
        <shadow val="0"/>
        <u val="none"/>
        <vertAlign val="baseline"/>
        <sz val="11"/>
        <color auto="1"/>
        <name val="Calibri"/>
        <family val="2"/>
        <scheme val="minor"/>
      </font>
      <numFmt numFmtId="3" formatCode="#,##0"/>
      <fill>
        <patternFill patternType="solid">
          <fgColor indexed="64"/>
          <bgColor rgb="FFE4DFF5"/>
        </patternFill>
      </fill>
      <alignment horizontal="center" vertical="center" textRotation="0" wrapText="0" indent="0" justifyLastLine="0" shrinkToFit="0" readingOrder="0"/>
      <border diagonalUp="0" diagonalDown="0">
        <left/>
        <right style="thin">
          <color theme="4"/>
        </right>
        <top style="thin">
          <color theme="4"/>
        </top>
        <bottom style="thin">
          <color theme="4"/>
        </bottom>
        <vertical/>
        <horizontal/>
      </border>
      <protection locked="1" hidden="0"/>
    </dxf>
    <dxf>
      <font>
        <b val="0"/>
        <i val="0"/>
        <strike val="0"/>
        <condense val="0"/>
        <extend val="0"/>
        <outline val="0"/>
        <shadow val="0"/>
        <u val="none"/>
        <vertAlign val="baseline"/>
        <sz val="11"/>
        <color auto="1"/>
        <name val="Calibri"/>
        <family val="2"/>
        <scheme val="minor"/>
      </font>
      <numFmt numFmtId="12" formatCode="&quot;£&quot;#,##0.00;[Red]\-&quot;£&quot;#,##0.00"/>
      <fill>
        <patternFill patternType="solid">
          <fgColor indexed="64"/>
          <bgColor rgb="FFE4DFF5"/>
        </patternFill>
      </fill>
      <alignment horizontal="center" vertical="center" textRotation="0" wrapText="0" indent="0" justifyLastLine="0" shrinkToFit="0" readingOrder="0"/>
      <border diagonalUp="0" diagonalDown="0">
        <left style="thin">
          <color theme="4"/>
        </left>
        <right style="thin">
          <color theme="4"/>
        </right>
        <top style="thin">
          <color theme="4"/>
        </top>
        <bottom style="thin">
          <color theme="4"/>
        </bottom>
        <vertical/>
        <horizontal/>
      </border>
      <protection locked="1" hidden="0"/>
    </dxf>
    <dxf>
      <font>
        <strike val="0"/>
        <outline val="0"/>
        <shadow val="0"/>
        <u val="none"/>
        <vertAlign val="baseline"/>
        <sz val="11"/>
        <color auto="1"/>
        <name val="Calibri"/>
        <family val="2"/>
        <scheme val="minor"/>
      </font>
      <numFmt numFmtId="30" formatCode="@"/>
      <fill>
        <patternFill patternType="solid">
          <fgColor indexed="64"/>
          <bgColor rgb="FFE4DFF5"/>
        </patternFill>
      </fill>
      <alignment horizontal="center" vertical="center" textRotation="0" wrapText="0" indent="0" justifyLastLine="0" shrinkToFit="0" readingOrder="0"/>
      <border diagonalUp="0" diagonalDown="0" outline="0">
        <left style="thin">
          <color theme="4"/>
        </left>
        <right style="thin">
          <color theme="4"/>
        </right>
        <top style="thin">
          <color theme="4"/>
        </top>
        <bottom style="thin">
          <color theme="4"/>
        </bottom>
      </border>
      <protection locked="1" hidden="0"/>
    </dxf>
    <dxf>
      <fill>
        <patternFill patternType="solid">
          <fgColor indexed="64"/>
          <bgColor rgb="FFE4DFF5"/>
        </patternFill>
      </fill>
      <alignment horizontal="center" vertical="center" textRotation="0" wrapText="1" indent="0" justifyLastLine="0" shrinkToFit="0" readingOrder="0"/>
      <border diagonalUp="0" diagonalDown="0" outline="0">
        <left/>
        <right style="thin">
          <color theme="4"/>
        </right>
        <top style="thin">
          <color theme="4"/>
        </top>
        <bottom style="thin">
          <color theme="4"/>
        </bottom>
      </border>
      <protection locked="1" hidden="0"/>
    </dxf>
    <dxf>
      <fill>
        <patternFill patternType="solid">
          <fgColor indexed="64"/>
          <bgColor rgb="FFE4DFF5"/>
        </patternFill>
      </fill>
      <alignment horizontal="center" vertical="center" textRotation="0" wrapText="1" indent="0" justifyLastLine="0" shrinkToFit="0" readingOrder="0"/>
      <border diagonalUp="0" diagonalDown="0">
        <left style="thin">
          <color theme="4"/>
        </left>
        <right style="thin">
          <color theme="4"/>
        </right>
        <top style="thin">
          <color theme="4"/>
        </top>
        <bottom style="thin">
          <color theme="4"/>
        </bottom>
        <vertical/>
        <horizontal/>
      </border>
      <protection locked="1" hidden="0"/>
    </dxf>
    <dxf>
      <font>
        <b val="0"/>
        <i val="0"/>
        <strike val="0"/>
        <condense val="0"/>
        <extend val="0"/>
        <outline val="0"/>
        <shadow val="0"/>
        <u val="none"/>
        <vertAlign val="baseline"/>
        <sz val="11"/>
        <color auto="1"/>
        <name val="Calibri"/>
        <family val="2"/>
        <scheme val="minor"/>
      </font>
      <numFmt numFmtId="30" formatCode="@"/>
      <fill>
        <patternFill patternType="solid">
          <fgColor indexed="64"/>
          <bgColor rgb="FFE4DFF5"/>
        </patternFill>
      </fill>
      <alignment horizontal="center" vertical="bottom" textRotation="0" wrapText="0" indent="0" justifyLastLine="0" shrinkToFit="0" readingOrder="0"/>
      <border diagonalUp="0" diagonalDown="0">
        <left style="medium">
          <color indexed="64"/>
        </left>
        <right/>
        <top style="thin">
          <color theme="4"/>
        </top>
        <bottom style="thin">
          <color theme="4"/>
        </bottom>
        <vertical/>
        <horizontal style="thin">
          <color theme="4"/>
        </horizontal>
      </border>
      <protection locked="1" hidden="0"/>
    </dxf>
    <dxf>
      <font>
        <b val="0"/>
        <i val="0"/>
        <strike val="0"/>
        <condense val="0"/>
        <extend val="0"/>
        <outline val="0"/>
        <shadow val="0"/>
        <u val="none"/>
        <vertAlign val="baseline"/>
        <sz val="11"/>
        <color auto="1"/>
        <name val="Calibri"/>
        <family val="2"/>
        <scheme val="minor"/>
      </font>
      <fill>
        <patternFill patternType="solid">
          <fgColor indexed="64"/>
          <bgColor rgb="FFE4DFF5"/>
        </patternFill>
      </fill>
      <alignment horizontal="center" vertical="center" textRotation="0" wrapText="0" indent="0" justifyLastLine="0" shrinkToFit="0" readingOrder="0"/>
      <border diagonalUp="0" diagonalDown="0">
        <left style="thin">
          <color theme="4"/>
        </left>
        <right/>
        <top style="thin">
          <color theme="4"/>
        </top>
        <bottom style="thin">
          <color theme="4"/>
        </bottom>
        <vertical/>
        <horizontal/>
      </border>
    </dxf>
    <dxf>
      <font>
        <strike val="0"/>
        <outline val="0"/>
        <shadow val="0"/>
        <u val="none"/>
        <vertAlign val="baseline"/>
        <sz val="11"/>
        <color auto="1"/>
        <name val="Calibri"/>
        <family val="2"/>
        <scheme val="minor"/>
      </font>
      <numFmt numFmtId="0" formatCode="General"/>
      <fill>
        <patternFill patternType="solid">
          <fgColor indexed="64"/>
          <bgColor rgb="FFE4DFF5"/>
        </patternFill>
      </fill>
      <alignment horizontal="center" vertical="center" textRotation="0" wrapText="0" indent="0" justifyLastLine="0" shrinkToFit="0" readingOrder="0"/>
      <border diagonalUp="0" diagonalDown="0">
        <left style="thin">
          <color theme="4"/>
        </left>
        <right style="thin">
          <color indexed="64"/>
        </right>
        <top style="thin">
          <color theme="4"/>
        </top>
        <bottom style="thin">
          <color theme="4"/>
        </bottom>
      </border>
      <protection locked="1" hidden="0"/>
    </dxf>
    <dxf>
      <border>
        <bottom style="medium">
          <color indexed="64"/>
        </bottom>
      </border>
    </dxf>
    <dxf>
      <border diagonalUp="0" diagonalDown="0">
        <left style="medium">
          <color rgb="FF000000"/>
        </left>
        <right style="medium">
          <color rgb="FF000000"/>
        </right>
        <top style="medium">
          <color rgb="FF000000"/>
        </top>
        <bottom style="medium">
          <color rgb="FF000000"/>
        </bottom>
      </border>
    </dxf>
    <dxf>
      <protection locked="0" hidden="0"/>
    </dxf>
    <dxf>
      <alignment horizontal="center" vertical="center" textRotation="0" wrapText="1" indent="0" justifyLastLine="0" shrinkToFit="0" readingOrder="0"/>
      <border diagonalUp="0" diagonalDown="0">
        <left/>
        <right/>
        <top/>
        <bottom/>
        <vertical/>
        <horizontal/>
      </border>
      <protection locked="1" hidden="0"/>
    </dxf>
    <dxf>
      <border outline="0">
        <bottom style="thin">
          <color theme="9" tint="0.39997558519241921"/>
        </bottom>
      </border>
    </dxf>
    <dxf>
      <border outline="0">
        <top style="thin">
          <color theme="9" tint="0.39997558519241921"/>
        </top>
      </border>
    </dxf>
    <dxf>
      <font>
        <b/>
        <i val="0"/>
        <strike val="0"/>
        <condense val="0"/>
        <extend val="0"/>
        <outline val="0"/>
        <shadow val="0"/>
        <u val="none"/>
        <vertAlign val="baseline"/>
        <sz val="11"/>
        <color theme="0"/>
        <name val="Calibri"/>
        <family val="2"/>
        <scheme val="minor"/>
      </font>
      <fill>
        <patternFill patternType="solid">
          <fgColor theme="9"/>
          <bgColor theme="9"/>
        </patternFill>
      </fill>
    </dxf>
    <dxf>
      <border outline="0">
        <bottom style="thin">
          <color theme="5" tint="0.39997558519241921"/>
        </bottom>
      </border>
    </dxf>
    <dxf>
      <border outline="0">
        <top style="thin">
          <color theme="5" tint="0.39997558519241921"/>
        </top>
      </border>
    </dxf>
    <dxf>
      <font>
        <b/>
        <i val="0"/>
        <strike val="0"/>
        <condense val="0"/>
        <extend val="0"/>
        <outline val="0"/>
        <shadow val="0"/>
        <u val="none"/>
        <vertAlign val="baseline"/>
        <sz val="11"/>
        <color theme="0"/>
        <name val="Calibri"/>
        <family val="2"/>
        <scheme val="minor"/>
      </font>
      <fill>
        <patternFill patternType="solid">
          <fgColor theme="5"/>
          <bgColor theme="5"/>
        </patternFill>
      </fill>
    </dxf>
    <dxf>
      <border outline="0">
        <bottom style="thin">
          <color theme="4" tint="0.39997558519241921"/>
        </bottom>
      </border>
    </dxf>
    <dxf>
      <border outline="0">
        <top style="thin">
          <color theme="4" tint="0.39997558519241921"/>
        </top>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bottom style="thin">
          <color theme="6" tint="0.39997558519241921"/>
        </bottom>
      </border>
    </dxf>
    <dxf>
      <border outline="0">
        <top style="thin">
          <color theme="6" tint="0.39997558519241921"/>
        </top>
      </border>
    </dxf>
    <dxf>
      <font>
        <b/>
        <i val="0"/>
        <strike val="0"/>
        <condense val="0"/>
        <extend val="0"/>
        <outline val="0"/>
        <shadow val="0"/>
        <u val="none"/>
        <vertAlign val="baseline"/>
        <sz val="11"/>
        <color theme="0"/>
        <name val="Calibri"/>
        <family val="2"/>
        <scheme val="minor"/>
      </font>
      <fill>
        <patternFill patternType="solid">
          <fgColor theme="6"/>
          <bgColor theme="6"/>
        </patternFill>
      </fill>
    </dxf>
    <dxf>
      <fill>
        <patternFill>
          <bgColor rgb="FFFF5050"/>
        </patternFill>
      </fill>
    </dxf>
    <dxf>
      <font>
        <color theme="0"/>
      </font>
      <fill>
        <patternFill>
          <bgColor rgb="FFFF0000"/>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border>
        <left/>
        <right/>
        <top/>
        <bottom/>
        <vertical/>
        <horizontal/>
      </border>
    </dxf>
    <dxf>
      <font>
        <color theme="0"/>
      </font>
      <fill>
        <patternFill>
          <bgColor theme="0"/>
        </patternFill>
      </fill>
    </dxf>
    <dxf>
      <font>
        <strike/>
        <color rgb="FFFF0000"/>
      </font>
      <fill>
        <patternFill patternType="lightDown">
          <bgColor theme="5" tint="0.79998168889431442"/>
        </patternFill>
      </fill>
    </dxf>
    <dxf>
      <fill>
        <patternFill>
          <bgColor rgb="FFFF0000"/>
        </patternFill>
      </fill>
    </dxf>
    <dxf>
      <fill>
        <patternFill patternType="none">
          <bgColor auto="1"/>
        </patternFill>
      </fill>
    </dxf>
    <dxf>
      <fill>
        <patternFill>
          <bgColor rgb="FFFF0000"/>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s>
  <tableStyles count="0" defaultTableStyle="TableStyleMedium2" defaultPivotStyle="PivotStyleLight16"/>
  <colors>
    <mruColors>
      <color rgb="FFE4DFF5"/>
      <color rgb="FFD1C8ED"/>
      <color rgb="FF382573"/>
      <color rgb="FF2DAE76"/>
      <color rgb="FFFF5050"/>
      <color rgb="FFFF8585"/>
      <color rgb="FFEE0000"/>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hyperlink" Target="#'Step 1 Site Progres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Step 2.5 Conditions'!A1"/></Relationships>
</file>

<file path=xl/drawings/_rels/drawing3.xml.rels><?xml version="1.0" encoding="UTF-8" standalone="yes"?>
<Relationships xmlns="http://schemas.openxmlformats.org/package/2006/relationships"><Relationship Id="rId1" Type="http://schemas.openxmlformats.org/officeDocument/2006/relationships/hyperlink" Target="#'Step 2 Report'!A1"/></Relationships>
</file>

<file path=xl/drawings/_rels/drawing4.xml.rels><?xml version="1.0" encoding="UTF-8" standalone="yes"?>
<Relationships xmlns="http://schemas.openxmlformats.org/package/2006/relationships"><Relationship Id="rId1" Type="http://schemas.openxmlformats.org/officeDocument/2006/relationships/hyperlink" Target="#'Step 3 Forecast'!A1"/></Relationships>
</file>

<file path=xl/drawings/drawing1.xml><?xml version="1.0" encoding="utf-8"?>
<xdr:wsDr xmlns:xdr="http://schemas.openxmlformats.org/drawingml/2006/spreadsheetDrawing" xmlns:a="http://schemas.openxmlformats.org/drawingml/2006/main">
  <xdr:oneCellAnchor>
    <xdr:from>
      <xdr:col>16</xdr:col>
      <xdr:colOff>1108075</xdr:colOff>
      <xdr:row>1</xdr:row>
      <xdr:rowOff>412750</xdr:rowOff>
    </xdr:from>
    <xdr:ext cx="1706343" cy="885229"/>
    <xdr:pic>
      <xdr:nvPicPr>
        <xdr:cNvPr id="3" name="Picture 6">
          <a:extLst>
            <a:ext uri="{FF2B5EF4-FFF2-40B4-BE49-F238E27FC236}">
              <a16:creationId xmlns:a16="http://schemas.microsoft.com/office/drawing/2014/main" id="{C34767BB-3F8C-4427-AA63-A7AEA6CEACA1}"/>
            </a:ext>
          </a:extLst>
        </xdr:cNvPr>
        <xdr:cNvPicPr>
          <a:picLocks noChangeAspect="1"/>
        </xdr:cNvPicPr>
      </xdr:nvPicPr>
      <xdr:blipFill>
        <a:blip xmlns:r="http://schemas.openxmlformats.org/officeDocument/2006/relationships" r:embed="rId1"/>
        <a:stretch>
          <a:fillRect/>
        </a:stretch>
      </xdr:blipFill>
      <xdr:spPr>
        <a:xfrm>
          <a:off x="10690225" y="384175"/>
          <a:ext cx="1706343" cy="885229"/>
        </a:xfrm>
        <a:prstGeom prst="rect">
          <a:avLst/>
        </a:prstGeom>
      </xdr:spPr>
    </xdr:pic>
    <xdr:clientData/>
  </xdr:oneCellAnchor>
  <xdr:twoCellAnchor>
    <xdr:from>
      <xdr:col>2</xdr:col>
      <xdr:colOff>190500</xdr:colOff>
      <xdr:row>206</xdr:row>
      <xdr:rowOff>145677</xdr:rowOff>
    </xdr:from>
    <xdr:to>
      <xdr:col>17</xdr:col>
      <xdr:colOff>605119</xdr:colOff>
      <xdr:row>213</xdr:row>
      <xdr:rowOff>156883</xdr:rowOff>
    </xdr:to>
    <xdr:sp macro="" textlink="">
      <xdr:nvSpPr>
        <xdr:cNvPr id="4" name="Arrow: Right 2">
          <a:hlinkClick xmlns:r="http://schemas.openxmlformats.org/officeDocument/2006/relationships" r:id="rId2"/>
          <a:extLst>
            <a:ext uri="{FF2B5EF4-FFF2-40B4-BE49-F238E27FC236}">
              <a16:creationId xmlns:a16="http://schemas.microsoft.com/office/drawing/2014/main" id="{504E55CA-E7A2-4BFE-97E7-96E2AA1D60DD}"/>
            </a:ext>
          </a:extLst>
        </xdr:cNvPr>
        <xdr:cNvSpPr/>
      </xdr:nvSpPr>
      <xdr:spPr>
        <a:xfrm>
          <a:off x="1447800" y="39579177"/>
          <a:ext cx="9844369" cy="1344706"/>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1 Site Progress</a:t>
          </a:r>
        </a:p>
      </xdr:txBody>
    </xdr:sp>
    <xdr:clientData/>
  </xdr:twoCellAnchor>
  <xdr:twoCellAnchor>
    <xdr:from>
      <xdr:col>2</xdr:col>
      <xdr:colOff>108857</xdr:colOff>
      <xdr:row>148</xdr:row>
      <xdr:rowOff>226786</xdr:rowOff>
    </xdr:from>
    <xdr:to>
      <xdr:col>10</xdr:col>
      <xdr:colOff>598714</xdr:colOff>
      <xdr:row>157</xdr:row>
      <xdr:rowOff>181429</xdr:rowOff>
    </xdr:to>
    <xdr:grpSp>
      <xdr:nvGrpSpPr>
        <xdr:cNvPr id="6" name="Group 5">
          <a:extLst>
            <a:ext uri="{FF2B5EF4-FFF2-40B4-BE49-F238E27FC236}">
              <a16:creationId xmlns:a16="http://schemas.microsoft.com/office/drawing/2014/main" id="{CB3B776D-1BD8-4D9A-8C21-670F883E0FF9}"/>
            </a:ext>
          </a:extLst>
        </xdr:cNvPr>
        <xdr:cNvGrpSpPr/>
      </xdr:nvGrpSpPr>
      <xdr:grpSpPr>
        <a:xfrm>
          <a:off x="499382" y="34402486"/>
          <a:ext cx="11605532" cy="1945368"/>
          <a:chOff x="0" y="0"/>
          <a:chExt cx="9747250" cy="1035050"/>
        </a:xfrm>
        <a:solidFill>
          <a:srgbClr val="2DAE76"/>
        </a:solidFill>
      </xdr:grpSpPr>
      <xdr:sp macro="" textlink="">
        <xdr:nvSpPr>
          <xdr:cNvPr id="7" name="Rectangle: Rounded Corners 6">
            <a:extLst>
              <a:ext uri="{FF2B5EF4-FFF2-40B4-BE49-F238E27FC236}">
                <a16:creationId xmlns:a16="http://schemas.microsoft.com/office/drawing/2014/main" id="{38431B0E-12F5-55F8-0221-FBD05ECA160B}"/>
              </a:ext>
            </a:extLst>
          </xdr:cNvPr>
          <xdr:cNvSpPr/>
        </xdr:nvSpPr>
        <xdr:spPr>
          <a:xfrm>
            <a:off x="0" y="0"/>
            <a:ext cx="1771650" cy="1016000"/>
          </a:xfrm>
          <a:prstGeom prst="roundRect">
            <a:avLst/>
          </a:prstGeom>
          <a:grp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1600">
                <a:effectLst/>
                <a:ea typeface="Calibri" panose="020F0502020204030204" pitchFamily="34" charset="0"/>
                <a:cs typeface="Times New Roman" panose="02020603050405020304" pitchFamily="18" charset="0"/>
              </a:rPr>
              <a:t>You send your forecast on </a:t>
            </a:r>
            <a:r>
              <a:rPr lang="en-GB" sz="1600">
                <a:solidFill>
                  <a:schemeClr val="bg1"/>
                </a:solidFill>
                <a:effectLst/>
                <a:ea typeface="Calibri" panose="020F0502020204030204" pitchFamily="34" charset="0"/>
                <a:cs typeface="Times New Roman" panose="02020603050405020304" pitchFamily="18" charset="0"/>
              </a:rPr>
              <a:t>13</a:t>
            </a:r>
            <a:r>
              <a:rPr lang="en-GB" sz="1600" baseline="30000">
                <a:solidFill>
                  <a:schemeClr val="bg1"/>
                </a:solidFill>
                <a:effectLst/>
                <a:ea typeface="Calibri" panose="020F0502020204030204" pitchFamily="34" charset="0"/>
                <a:cs typeface="Times New Roman" panose="02020603050405020304" pitchFamily="18" charset="0"/>
              </a:rPr>
              <a:t>th</a:t>
            </a:r>
            <a:r>
              <a:rPr lang="en-GB" sz="1600">
                <a:solidFill>
                  <a:schemeClr val="bg1"/>
                </a:solidFill>
                <a:effectLst/>
                <a:ea typeface="Calibri" panose="020F0502020204030204" pitchFamily="34" charset="0"/>
                <a:cs typeface="Times New Roman" panose="02020603050405020304" pitchFamily="18" charset="0"/>
              </a:rPr>
              <a:t> June </a:t>
            </a:r>
            <a:r>
              <a:rPr lang="en-GB" sz="1600">
                <a:effectLst/>
                <a:ea typeface="Calibri" panose="020F0502020204030204" pitchFamily="34" charset="0"/>
                <a:cs typeface="Times New Roman" panose="02020603050405020304" pitchFamily="18" charset="0"/>
              </a:rPr>
              <a:t>stating you will make a claim of £45,000 on </a:t>
            </a:r>
            <a:r>
              <a:rPr lang="en-GB" sz="1600">
                <a:solidFill>
                  <a:schemeClr val="bg1"/>
                </a:solidFill>
                <a:effectLst/>
                <a:ea typeface="Calibri" panose="020F0502020204030204" pitchFamily="34" charset="0"/>
                <a:cs typeface="Times New Roman" panose="02020603050405020304" pitchFamily="18" charset="0"/>
              </a:rPr>
              <a:t>23</a:t>
            </a:r>
            <a:r>
              <a:rPr lang="en-GB" sz="1600" baseline="30000">
                <a:solidFill>
                  <a:schemeClr val="bg1"/>
                </a:solidFill>
                <a:effectLst/>
                <a:ea typeface="Calibri" panose="020F0502020204030204" pitchFamily="34" charset="0"/>
                <a:cs typeface="Times New Roman" panose="02020603050405020304" pitchFamily="18" charset="0"/>
              </a:rPr>
              <a:t>rd</a:t>
            </a:r>
            <a:r>
              <a:rPr lang="en-GB" sz="1600">
                <a:solidFill>
                  <a:schemeClr val="bg1"/>
                </a:solidFill>
                <a:effectLst/>
                <a:ea typeface="Calibri" panose="020F0502020204030204" pitchFamily="34" charset="0"/>
                <a:cs typeface="Times New Roman" panose="02020603050405020304" pitchFamily="18" charset="0"/>
              </a:rPr>
              <a:t> July </a:t>
            </a:r>
          </a:p>
        </xdr:txBody>
      </xdr:sp>
      <xdr:sp macro="" textlink="">
        <xdr:nvSpPr>
          <xdr:cNvPr id="8" name="Rectangle: Rounded Corners 7">
            <a:extLst>
              <a:ext uri="{FF2B5EF4-FFF2-40B4-BE49-F238E27FC236}">
                <a16:creationId xmlns:a16="http://schemas.microsoft.com/office/drawing/2014/main" id="{8370274A-20FF-2E12-DAC0-269C9817E7A0}"/>
              </a:ext>
            </a:extLst>
          </xdr:cNvPr>
          <xdr:cNvSpPr/>
        </xdr:nvSpPr>
        <xdr:spPr>
          <a:xfrm>
            <a:off x="2012950" y="6350"/>
            <a:ext cx="1771650" cy="1016000"/>
          </a:xfrm>
          <a:prstGeom prst="roundRect">
            <a:avLst/>
          </a:prstGeom>
          <a:grp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1600">
                <a:effectLst/>
                <a:ea typeface="Calibri" panose="020F0502020204030204" pitchFamily="34" charset="0"/>
                <a:cs typeface="Times New Roman" panose="02020603050405020304" pitchFamily="18" charset="0"/>
              </a:rPr>
              <a:t>You incur costs associated with detailed project design in the month of July </a:t>
            </a:r>
          </a:p>
        </xdr:txBody>
      </xdr:sp>
      <xdr:sp macro="" textlink="">
        <xdr:nvSpPr>
          <xdr:cNvPr id="9" name="Rectangle: Rounded Corners 8">
            <a:extLst>
              <a:ext uri="{FF2B5EF4-FFF2-40B4-BE49-F238E27FC236}">
                <a16:creationId xmlns:a16="http://schemas.microsoft.com/office/drawing/2014/main" id="{F1B7F070-077A-DD76-D99A-1019D0F91BA1}"/>
              </a:ext>
            </a:extLst>
          </xdr:cNvPr>
          <xdr:cNvSpPr/>
        </xdr:nvSpPr>
        <xdr:spPr>
          <a:xfrm>
            <a:off x="3975100" y="12700"/>
            <a:ext cx="1771650" cy="1016000"/>
          </a:xfrm>
          <a:prstGeom prst="roundRect">
            <a:avLst/>
          </a:prstGeom>
          <a:grp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1600">
                <a:effectLst/>
                <a:ea typeface="Calibri" panose="020F0502020204030204" pitchFamily="34" charset="0"/>
                <a:cs typeface="Times New Roman" panose="02020603050405020304" pitchFamily="18" charset="0"/>
              </a:rPr>
              <a:t>You receive invoices and send us your payment request for the total of £45,000 on </a:t>
            </a:r>
            <a:r>
              <a:rPr lang="en-GB" sz="1600">
                <a:solidFill>
                  <a:schemeClr val="bg1"/>
                </a:solidFill>
                <a:effectLst/>
                <a:ea typeface="Calibri" panose="020F0502020204030204" pitchFamily="34" charset="0"/>
                <a:cs typeface="Times New Roman" panose="02020603050405020304" pitchFamily="18" charset="0"/>
              </a:rPr>
              <a:t>23</a:t>
            </a:r>
            <a:r>
              <a:rPr lang="en-GB" sz="1600" baseline="30000">
                <a:solidFill>
                  <a:schemeClr val="bg1"/>
                </a:solidFill>
                <a:effectLst/>
                <a:ea typeface="Calibri" panose="020F0502020204030204" pitchFamily="34" charset="0"/>
                <a:cs typeface="Times New Roman" panose="02020603050405020304" pitchFamily="18" charset="0"/>
              </a:rPr>
              <a:t>rd</a:t>
            </a:r>
            <a:r>
              <a:rPr lang="en-GB" sz="1600">
                <a:solidFill>
                  <a:schemeClr val="bg1"/>
                </a:solidFill>
                <a:effectLst/>
                <a:ea typeface="Calibri" panose="020F0502020204030204" pitchFamily="34" charset="0"/>
                <a:cs typeface="Times New Roman" panose="02020603050405020304" pitchFamily="18" charset="0"/>
              </a:rPr>
              <a:t> July</a:t>
            </a:r>
          </a:p>
        </xdr:txBody>
      </xdr:sp>
      <xdr:sp macro="" textlink="">
        <xdr:nvSpPr>
          <xdr:cNvPr id="10" name="Rectangle: Rounded Corners 9">
            <a:extLst>
              <a:ext uri="{FF2B5EF4-FFF2-40B4-BE49-F238E27FC236}">
                <a16:creationId xmlns:a16="http://schemas.microsoft.com/office/drawing/2014/main" id="{EEAC26FB-0F96-5CB1-0382-B282005F824E}"/>
              </a:ext>
            </a:extLst>
          </xdr:cNvPr>
          <xdr:cNvSpPr/>
        </xdr:nvSpPr>
        <xdr:spPr>
          <a:xfrm>
            <a:off x="5949950" y="19050"/>
            <a:ext cx="1771650" cy="1016000"/>
          </a:xfrm>
          <a:prstGeom prst="roundRect">
            <a:avLst/>
          </a:prstGeom>
          <a:grp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1600">
                <a:effectLst/>
                <a:ea typeface="Calibri" panose="020F0502020204030204" pitchFamily="34" charset="0"/>
                <a:cs typeface="Times New Roman" panose="02020603050405020304" pitchFamily="18" charset="0"/>
              </a:rPr>
              <a:t>The payment request is complete and true to your forecast</a:t>
            </a:r>
          </a:p>
          <a:p>
            <a:pPr algn="ctr">
              <a:lnSpc>
                <a:spcPct val="107000"/>
              </a:lnSpc>
              <a:spcAft>
                <a:spcPts val="800"/>
              </a:spcAft>
            </a:pPr>
            <a:r>
              <a:rPr lang="en-GB" sz="1600">
                <a:effectLst/>
                <a:ea typeface="Calibri" panose="020F0502020204030204" pitchFamily="34" charset="0"/>
                <a:cs typeface="Times New Roman" panose="02020603050405020304" pitchFamily="18" charset="0"/>
              </a:rPr>
              <a:t> </a:t>
            </a:r>
          </a:p>
        </xdr:txBody>
      </xdr:sp>
      <xdr:sp macro="" textlink="">
        <xdr:nvSpPr>
          <xdr:cNvPr id="11" name="Rectangle: Rounded Corners 10">
            <a:extLst>
              <a:ext uri="{FF2B5EF4-FFF2-40B4-BE49-F238E27FC236}">
                <a16:creationId xmlns:a16="http://schemas.microsoft.com/office/drawing/2014/main" id="{502D4268-4A45-7F7D-F37C-5C1294C16776}"/>
              </a:ext>
            </a:extLst>
          </xdr:cNvPr>
          <xdr:cNvSpPr/>
        </xdr:nvSpPr>
        <xdr:spPr>
          <a:xfrm>
            <a:off x="7975600" y="19050"/>
            <a:ext cx="1771650" cy="1016000"/>
          </a:xfrm>
          <a:prstGeom prst="roundRect">
            <a:avLst/>
          </a:prstGeom>
          <a:grp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1600">
                <a:effectLst/>
                <a:ea typeface="Calibri" panose="020F0502020204030204" pitchFamily="34" charset="0"/>
                <a:cs typeface="Times New Roman" panose="02020603050405020304" pitchFamily="18" charset="0"/>
              </a:rPr>
              <a:t>You receive your payment on 20</a:t>
            </a:r>
            <a:r>
              <a:rPr lang="en-GB" sz="1600" baseline="30000">
                <a:effectLst/>
                <a:ea typeface="Calibri" panose="020F0502020204030204" pitchFamily="34" charset="0"/>
                <a:cs typeface="Times New Roman" panose="02020603050405020304" pitchFamily="18" charset="0"/>
              </a:rPr>
              <a:t>th</a:t>
            </a:r>
            <a:r>
              <a:rPr lang="en-GB" sz="1600">
                <a:effectLst/>
                <a:ea typeface="Calibri" panose="020F0502020204030204" pitchFamily="34" charset="0"/>
                <a:cs typeface="Times New Roman" panose="02020603050405020304" pitchFamily="18" charset="0"/>
              </a:rPr>
              <a:t> August </a:t>
            </a:r>
          </a:p>
        </xdr:txBody>
      </xdr:sp>
      <xdr:cxnSp macro="">
        <xdr:nvCxnSpPr>
          <xdr:cNvPr id="12" name="Straight Arrow Connector 11">
            <a:extLst>
              <a:ext uri="{FF2B5EF4-FFF2-40B4-BE49-F238E27FC236}">
                <a16:creationId xmlns:a16="http://schemas.microsoft.com/office/drawing/2014/main" id="{0E321DD5-0296-3B38-8BCA-21522B2ADBB3}"/>
              </a:ext>
            </a:extLst>
          </xdr:cNvPr>
          <xdr:cNvCxnSpPr/>
        </xdr:nvCxnSpPr>
        <xdr:spPr>
          <a:xfrm>
            <a:off x="1752600" y="444500"/>
            <a:ext cx="288000" cy="6350"/>
          </a:xfrm>
          <a:prstGeom prst="straightConnector1">
            <a:avLst/>
          </a:prstGeom>
          <a:grpFill/>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Straight Arrow Connector 12">
            <a:extLst>
              <a:ext uri="{FF2B5EF4-FFF2-40B4-BE49-F238E27FC236}">
                <a16:creationId xmlns:a16="http://schemas.microsoft.com/office/drawing/2014/main" id="{462C03E8-B64A-0AAB-CCCF-027DDBF20D39}"/>
              </a:ext>
            </a:extLst>
          </xdr:cNvPr>
          <xdr:cNvCxnSpPr/>
        </xdr:nvCxnSpPr>
        <xdr:spPr>
          <a:xfrm>
            <a:off x="5734050" y="501650"/>
            <a:ext cx="222250" cy="6350"/>
          </a:xfrm>
          <a:prstGeom prst="straightConnector1">
            <a:avLst/>
          </a:prstGeom>
          <a:grpFill/>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730250</xdr:colOff>
      <xdr:row>1</xdr:row>
      <xdr:rowOff>26896</xdr:rowOff>
    </xdr:from>
    <xdr:to>
      <xdr:col>9</xdr:col>
      <xdr:colOff>31750</xdr:colOff>
      <xdr:row>3</xdr:row>
      <xdr:rowOff>1</xdr:rowOff>
    </xdr:to>
    <xdr:sp macro="" textlink="">
      <xdr:nvSpPr>
        <xdr:cNvPr id="43" name="Arrow: Right 2">
          <a:hlinkClick xmlns:r="http://schemas.openxmlformats.org/officeDocument/2006/relationships" r:id="rId1"/>
          <a:extLst>
            <a:ext uri="{FF2B5EF4-FFF2-40B4-BE49-F238E27FC236}">
              <a16:creationId xmlns:a16="http://schemas.microsoft.com/office/drawing/2014/main" id="{D615C0BB-2E83-49C8-A2B7-46E4BB31624B}"/>
            </a:ext>
          </a:extLst>
        </xdr:cNvPr>
        <xdr:cNvSpPr/>
      </xdr:nvSpPr>
      <xdr:spPr>
        <a:xfrm>
          <a:off x="7850188" y="296771"/>
          <a:ext cx="5794375" cy="1052605"/>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baseline="0">
              <a:latin typeface="Verdana" panose="020B0604030504040204" pitchFamily="34" charset="0"/>
              <a:ea typeface="Verdana" panose="020B0604030504040204" pitchFamily="34" charset="0"/>
              <a:cs typeface="Verdana" panose="020B0604030504040204" pitchFamily="34" charset="0"/>
            </a:rPr>
            <a:t>Conditions ....</a:t>
          </a:r>
          <a:endParaRPr lang="en-GB" sz="28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484188</xdr:colOff>
      <xdr:row>1</xdr:row>
      <xdr:rowOff>3174</xdr:rowOff>
    </xdr:from>
    <xdr:to>
      <xdr:col>11</xdr:col>
      <xdr:colOff>1855683</xdr:colOff>
      <xdr:row>2</xdr:row>
      <xdr:rowOff>772582</xdr:rowOff>
    </xdr:to>
    <xdr:sp macro="" textlink="">
      <xdr:nvSpPr>
        <xdr:cNvPr id="9" name="Arrow: Right 1">
          <a:hlinkClick xmlns:r="http://schemas.openxmlformats.org/officeDocument/2006/relationships" r:id="rId1"/>
          <a:extLst>
            <a:ext uri="{FF2B5EF4-FFF2-40B4-BE49-F238E27FC236}">
              <a16:creationId xmlns:a16="http://schemas.microsoft.com/office/drawing/2014/main" id="{B0267B08-065F-42A4-8A9E-78B7347D05E3}"/>
            </a:ext>
          </a:extLst>
        </xdr:cNvPr>
        <xdr:cNvSpPr/>
      </xdr:nvSpPr>
      <xdr:spPr>
        <a:xfrm>
          <a:off x="14792855" y="183091"/>
          <a:ext cx="5022745" cy="938741"/>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baseline="0">
              <a:latin typeface="Verdana" panose="020B0604030504040204" pitchFamily="34" charset="0"/>
              <a:ea typeface="Verdana" panose="020B0604030504040204" pitchFamily="34" charset="0"/>
              <a:cs typeface="Verdana" panose="020B0604030504040204" pitchFamily="34" charset="0"/>
            </a:rPr>
            <a:t>Report ....</a:t>
          </a:r>
          <a:endParaRPr lang="en-GB" sz="28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1924051</xdr:colOff>
      <xdr:row>1</xdr:row>
      <xdr:rowOff>1</xdr:rowOff>
    </xdr:from>
    <xdr:to>
      <xdr:col>9</xdr:col>
      <xdr:colOff>3194051</xdr:colOff>
      <xdr:row>1</xdr:row>
      <xdr:rowOff>933450</xdr:rowOff>
    </xdr:to>
    <xdr:sp macro="" textlink="">
      <xdr:nvSpPr>
        <xdr:cNvPr id="2" name="Arrow: Right 2">
          <a:hlinkClick xmlns:r="http://schemas.openxmlformats.org/officeDocument/2006/relationships" r:id="rId1"/>
          <a:extLst>
            <a:ext uri="{FF2B5EF4-FFF2-40B4-BE49-F238E27FC236}">
              <a16:creationId xmlns:a16="http://schemas.microsoft.com/office/drawing/2014/main" id="{07E766C5-5387-40B2-97EE-39746F03AFF9}"/>
            </a:ext>
          </a:extLst>
        </xdr:cNvPr>
        <xdr:cNvSpPr/>
      </xdr:nvSpPr>
      <xdr:spPr>
        <a:xfrm>
          <a:off x="9417051" y="266701"/>
          <a:ext cx="5448300" cy="933449"/>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baseline="0">
              <a:latin typeface="Verdana" panose="020B0604030504040204" pitchFamily="34" charset="0"/>
              <a:ea typeface="Verdana" panose="020B0604030504040204" pitchFamily="34" charset="0"/>
              <a:cs typeface="Verdana" panose="020B0604030504040204" pitchFamily="34" charset="0"/>
            </a:rPr>
            <a:t>Forecast ....</a:t>
          </a:r>
          <a:endParaRPr lang="en-GB" sz="28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l/OtherProgrammes/Phase%203%20PSDS/2.%20Applications/9.%20Academies%20and%20Trusts/Cambridge%20Meridian%20Academies%20Trust%20-%2030697/Application%20Form%20&amp;%20CFD/ABC-30697-FH.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salix365.sharepoint.com/Del/OtherProgrammes/Scotland's%20Public%20Sector%20Heat%20Decarbonisation%20Fund%20(SPSHDF)/03.%20Processes/05.%20MMR/01.%20MMR%20Templates/Scotland's%20Public%20Sector%20Heat%20Decarbonisation%20Fund%20-%20Concept%20Application%20MMR.xlsx" TargetMode="External"/><Relationship Id="rId2" Type="http://schemas.microsoft.com/office/2019/04/relationships/externalLinkLongPath" Target="/Del/OtherProgrammes/Scotland's%20Public%20Sector%20Heat%20Decarbonisation%20Fund%20(SPSHDF)/03.%20Processes/05.%20MMR/01.%20MMR%20Templates/Scotland's%20Public%20Sector%20Heat%20Decarbonisation%20Fund%20-%20Concept%20Application%20MMR.xlsx?601EB5B4" TargetMode="External"/><Relationship Id="rId1" Type="http://schemas.openxmlformats.org/officeDocument/2006/relationships/externalLinkPath" Target="file:///\\601EB5B4\Scotland's%20Public%20Sector%20Heat%20Decarbonisation%20Fund%20-%20Concept%20Application%20MM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YSTAL_PERSIST"/>
      <sheetName val="Guidance"/>
      <sheetName val="Step 1 Project Introduction"/>
      <sheetName val="Step 2 Building Details"/>
      <sheetName val="Step 3.1 Existing heating"/>
      <sheetName val="Step 3.2 Heating System Data"/>
      <sheetName val="Step 3.3 Low Carbon Heating"/>
      <sheetName val="Step 4 Support Tool"/>
      <sheetName val="Step 5 Business Case"/>
      <sheetName val="Step 6 Submit Application"/>
      <sheetName val="Eligible Technologies"/>
      <sheetName val="Application Form User Terms"/>
      <sheetName val="Backing Sheet Buildings"/>
      <sheetName val="Extra look-up"/>
      <sheetName val="Assessment Form"/>
      <sheetName val="Revision History"/>
      <sheetName val="PETR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Version Control"/>
      <sheetName val="MMR Creation Tables"/>
      <sheetName val="Guidance"/>
      <sheetName val="Step 2 Report"/>
      <sheetName val="Step 1 Measure Progress"/>
      <sheetName val="Step 2.5 Conditions"/>
      <sheetName val="Step 3 Forecast"/>
      <sheetName val="Backing Table"/>
      <sheetName val="Backing Sheet"/>
    </sheetNames>
    <sheetDataSet>
      <sheetData sheetId="0"/>
      <sheetData sheetId="1"/>
      <sheetData sheetId="2"/>
      <sheetData sheetId="3"/>
      <sheetData sheetId="4"/>
      <sheetData sheetId="5"/>
      <sheetData sheetId="6"/>
      <sheetData sheetId="7"/>
      <sheetData sheetId="8">
        <row r="23">
          <cell r="K23" t="str">
            <v>1st Feb 24 to 29th Feb 24</v>
          </cell>
          <cell r="M23">
            <v>45359</v>
          </cell>
        </row>
        <row r="24">
          <cell r="K24" t="str">
            <v>1st Mar 24 to 31st Mar 24</v>
          </cell>
          <cell r="M24">
            <v>45392</v>
          </cell>
        </row>
        <row r="25">
          <cell r="G25" t="str">
            <v>1st Apr 24 to 30th Apr 24</v>
          </cell>
          <cell r="I25">
            <v>45422</v>
          </cell>
        </row>
        <row r="26">
          <cell r="G26" t="str">
            <v>1st May 24 to 31st May 24</v>
          </cell>
          <cell r="I26">
            <v>45453</v>
          </cell>
        </row>
        <row r="27">
          <cell r="G27" t="str">
            <v>1st Jun 24 to 30th Jun 24</v>
          </cell>
          <cell r="I27">
            <v>45483</v>
          </cell>
        </row>
        <row r="28">
          <cell r="G28" t="str">
            <v>1st Jul 24 to 31st Jul 24</v>
          </cell>
          <cell r="I28">
            <v>45513</v>
          </cell>
        </row>
        <row r="29">
          <cell r="G29" t="str">
            <v>1st Aug 24 to 31st Aug 24</v>
          </cell>
          <cell r="I29">
            <v>45545</v>
          </cell>
        </row>
        <row r="30">
          <cell r="G30" t="str">
            <v>1st Sep 24 to 30th Sep 24</v>
          </cell>
          <cell r="I30">
            <v>45575</v>
          </cell>
        </row>
        <row r="31">
          <cell r="G31" t="str">
            <v>1st Oct 24 to 31st Oct 24</v>
          </cell>
          <cell r="I31">
            <v>45604</v>
          </cell>
        </row>
        <row r="32">
          <cell r="G32" t="str">
            <v>1st Nov 24 to 30th Nov 24</v>
          </cell>
          <cell r="I32">
            <v>45636</v>
          </cell>
        </row>
        <row r="33">
          <cell r="G33" t="str">
            <v>1st Dec 24 to 31st Dec 24</v>
          </cell>
          <cell r="I33">
            <v>45667</v>
          </cell>
        </row>
        <row r="34">
          <cell r="G34" t="str">
            <v>1st Jan 25 to 31st Jan 25</v>
          </cell>
          <cell r="I34">
            <v>45698</v>
          </cell>
        </row>
        <row r="35">
          <cell r="G35" t="str">
            <v>1st Feb 25 to 28th Feb 25</v>
          </cell>
          <cell r="I35">
            <v>45726</v>
          </cell>
        </row>
      </sheetData>
    </sheetDataSet>
  </externalBook>
</externalLink>
</file>

<file path=xl/persons/person.xml><?xml version="1.0" encoding="utf-8"?>
<personList xmlns="http://schemas.microsoft.com/office/spreadsheetml/2018/threadedcomments" xmlns:x="http://schemas.openxmlformats.org/spreadsheetml/2006/main">
  <person displayName="Laurence Denyer" id="{6BD39BCD-792C-41A7-9FE7-FB2C46D0936D}" userId="laurence.denyer@salixfinance.co.uk" providerId="PeoplePicker"/>
  <person displayName="Ian Rodger" id="{A0BFD0AE-44C8-42F1-AD52-C8281A0B31E0}" userId="S::Ian.Rodger@salixfinance.co.uk::88875264-04e9-46a8-a0a7-76dbd9e065b5" providerId="AD"/>
  <person displayName="Chris Cain" id="{3369A0B5-A518-4E9C-A74F-6A2A089B27CB}" userId="S::chris.cain@salixfinance.co.uk::34dcd541-e014-49f3-9387-57777a64f2c6" providerId="AD"/>
  <person displayName="Jake Smith" id="{65F43E3A-E172-4068-B5A3-DE6123E3E222}" userId="S::jake.smith@salixfinance.co.uk::9748e548-7376-4942-839f-e36745969a9a" providerId="AD"/>
  <person displayName="Charles Pegg" id="{251FF79F-DF66-44CE-AAE0-454E1976F9CA}" userId="S::charles.pegg@salixfinance.co.uk::49f27e4a-e620-492d-8ea0-fd7c2ddfc3f7" providerId="AD"/>
  <person displayName="Meabh Poultney" id="{6805A500-A6E6-45CB-A0AF-CF97D28D946F}" userId="S::meabh.poultney@salixfinance.co.uk::a9204cf2-4dd9-4501-85d4-ba1fb42579c1" providerId="AD"/>
  <person displayName="Laurence Denyer" id="{136DF06F-5B98-4A0D-9960-0283D39A7EC7}" userId="S::Laurence.Denyer@salixfinance.co.uk::50eba2e4-21d2-4377-b150-dc1962af6d6e" providerId="AD"/>
  <person displayName="Laurence Denyer" id="{B8D17AD6-FFA9-4AE1-987A-6531B4523375}" userId="S::laurence.denyer@salixfinance.co.uk::50eba2e4-21d2-4377-b150-dc1962af6d6e"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7FB33A6-420C-4DE2-92F0-A3F7C5D27768}" name="MMR_Creation_Table" displayName="MMR_Creation_Table" ref="A1:J2" insertRow="1" totalsRowShown="0" headerRowDxfId="142" headerRowBorderDxfId="140" tableBorderDxfId="141">
  <autoFilter ref="A1:J2" xr:uid="{A7FB33A6-420C-4DE2-92F0-A3F7C5D27768}"/>
  <tableColumns count="10">
    <tableColumn id="1" xr3:uid="{2E349C9C-BA13-4079-98A3-58958E930C06}" name="NEW MMR REQUIRED"/>
    <tableColumn id="2" xr3:uid="{4428876C-A9B9-49EC-AF5B-56446DB3C69D}" name="Name"/>
    <tableColumn id="3" xr3:uid="{E1E9295C-1595-4C49-AE37-F29E6C39E800}" name="Salix Project Reference"/>
    <tableColumn id="4" xr3:uid="{F6D515B8-4B69-4AB9-A7CF-153B709CAAE9}" name="Submission ID"/>
    <tableColumn id="7" xr3:uid="{EA7ED787-0347-42A0-B53E-D50ED128D0DE}" name="Total Grant Requested (GOL)"/>
    <tableColumn id="5" xr3:uid="{901DFA7A-3E63-468C-876B-B39551971B69}" name="Completion Date"/>
    <tableColumn id="8" xr3:uid="{F36445D0-ADE6-4EA0-9691-90586E6F6E40}" name="Multi-Phase Application"/>
    <tableColumn id="9" xr3:uid="{498D5E34-8CA0-4F46-AF27-2333CECC3DF0}" name="Amount of Grant (Yr 1) - GOL"/>
    <tableColumn id="10" xr3:uid="{D7DF2996-9BD0-42D1-B660-E9CC32DD3DB8}" name="Amount of Grant (Yr 2) - GOL"/>
    <tableColumn id="6" xr3:uid="{501FED6F-4E3B-4480-8B14-7BF36FE2DA9C}" name="PHASE 3 PSDS PROJEC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7E40DE9-E7C3-4E66-BBD6-1E426AA877FF}" name="Conditions_Creation_Table" displayName="Conditions_Creation_Table" ref="AI1:AP2" insertRow="1" totalsRowShown="0" headerRowDxfId="139" headerRowBorderDxfId="137" tableBorderDxfId="138">
  <autoFilter ref="AI1:AP2" xr:uid="{07E40DE9-E7C3-4E66-BBD6-1E426AA877FF}"/>
  <tableColumns count="8">
    <tableColumn id="1" xr3:uid="{75B0E094-8F25-4758-BD28-AC5840BCC0CA}" name="Submission ID"/>
    <tableColumn id="2" xr3:uid="{1747F630-B176-44E3-A8C7-813749E66069}" name="Client"/>
    <tableColumn id="3" xr3:uid="{E826F09A-C467-475A-B83D-E71CFC8BD9C0}" name="Condition Description"/>
    <tableColumn id="4" xr3:uid="{ADE61531-0057-4722-9D8C-01F63C4D010B}" name="Date Condition is Expected to be Resolved"/>
    <tableColumn id="5" xr3:uid="{71F6B7C7-F75A-4171-8100-A7F7DF10B9DF}" name="Project Stage where condition should be met "/>
    <tableColumn id="6" xr3:uid="{A9D0460B-5A3D-483B-8859-2F18793E2742}" name="Date Condition Resolved "/>
    <tableColumn id="7" xr3:uid="{BAD85E3B-3D81-4CD1-B4BB-22472388838E}" name="Condition Status"/>
    <tableColumn id="8" xr3:uid="{3256BCD9-21B8-4E37-A2A2-701872FAB761}" name="I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2E1E0EF-7D24-4B82-8D80-8AEFE0087DA8}" name="Contacts_Creation_Table" displayName="Contacts_Creation_Table" ref="AB1:AG2" insertRow="1" totalsRowShown="0" headerRowDxfId="136" headerRowBorderDxfId="134" tableBorderDxfId="135">
  <autoFilter ref="AB1:AG2" xr:uid="{32E1E0EF-7D24-4B82-8D80-8AEFE0087DA8}"/>
  <tableColumns count="6">
    <tableColumn id="5" xr3:uid="{9B184E75-7C30-42BC-B4DF-5896C58C4D0B}" name="Customer ID"/>
    <tableColumn id="1" xr3:uid="{DC8A66BC-BB0E-48F4-A894-C3A636C4BE5F}" name="Submission ID"/>
    <tableColumn id="2" xr3:uid="{8174317B-B850-4027-8797-CB603346DF71}" name="Customer"/>
    <tableColumn id="3" xr3:uid="{FA21B8EF-09F3-480C-BC29-3FE7B7C2ED69}" name="Authorising Official"/>
    <tableColumn id="4" xr3:uid="{2C68F66D-9256-4D6F-83EE-AAE280B993BC}" name="Contact Person"/>
    <tableColumn id="6" xr3:uid="{657DE7FA-8BE0-4590-8AE7-9A881E4F73C0}" name="Chief Financial Offic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DD80E5F-FF4F-4BFB-91E8-924CA269267A}" name="Measures_Creation_Table" displayName="Measures_Creation_Table" ref="L1:Z2" insertRow="1" totalsRowShown="0" headerRowDxfId="133" headerRowBorderDxfId="131" tableBorderDxfId="132">
  <autoFilter ref="L1:Z2" xr:uid="{2DD80E5F-FF4F-4BFB-91E8-924CA269267A}"/>
  <tableColumns count="15">
    <tableColumn id="1" xr3:uid="{07AC4923-7C46-4690-AA06-4A48C359195B}" name="ID"/>
    <tableColumn id="2" xr3:uid="{F10004A8-2CA9-4CC6-9654-E188D06185F1}" name="Client"/>
    <tableColumn id="3" xr3:uid="{20A8AD48-30F3-427A-951F-60FF1CE910F4}" name="Name"/>
    <tableColumn id="4" xr3:uid="{D37899BD-E9B9-4700-8057-FCFD2F87F5CA}" name="Building Number"/>
    <tableColumn id="5" xr3:uid="{FC71F9F4-2169-42D5-B010-0B783A9049F4}" name="Description of Work"/>
    <tableColumn id="6" xr3:uid="{8F64CB68-751F-448F-AD9C-92B034A06DF5}" name="Phase 3 PSDS Project"/>
    <tableColumn id="7" xr3:uid="{2D227684-A890-458D-A997-DEF1FCE51FB2}" name="UPRN"/>
    <tableColumn id="8" xr3:uid="{F6F71A60-98DF-45B2-B8D6-5656CFE677B0}" name="Post Code"/>
    <tableColumn id="9" xr3:uid="{53057656-989B-42CD-A53F-28E931B04562}" name="Total Project Cost"/>
    <tableColumn id="10" xr3:uid="{E0CF1414-2381-4140-A4A5-19495A6698DA}" name="Energy Savings Lifetime Saving (kWhs)"/>
    <tableColumn id="11" xr3:uid="{119B3394-3D44-4F7B-A279-4F2B2D24A7D0}" name="Lifetime Carbon Savings (Lifetime indirect tCO2e + Lifetime direct tCO2e)"/>
    <tableColumn id="12" xr3:uid="{CE7EE68A-A4E3-4978-A0EF-346EB4AC82DA}" name="Technology"/>
    <tableColumn id="13" xr3:uid="{99546580-8741-4287-A2C4-8909D8453FB3}" name="Measure Progress  Status"/>
    <tableColumn id="14" xr3:uid="{F4DA96ED-A0A1-4E47-BFA4-70D7B6E330E5}" name="Measure Reference"/>
    <tableColumn id="15" xr3:uid="{2D35E038-DF2F-4E93-97F9-323A15E3820C}" name="Submission ID"/>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7B0A52E-C993-4757-9407-9CF909F5CB15}" name="Measure_Table" displayName="Measure_Table" ref="B5:L6" insertRow="1" totalsRowShown="0" headerRowDxfId="130" dataDxfId="129" headerRowBorderDxfId="127" tableBorderDxfId="128">
  <autoFilter ref="B5:L6" xr:uid="{9AF6DABF-9D61-416E-9788-C161F4E3EB96}"/>
  <tableColumns count="11">
    <tableColumn id="1" xr3:uid="{2851562B-2A31-4334-A2DE-2EDB5C1470D4}" name="Measure Reference" dataDxfId="126">
      <calculatedColumnFormula>IF(ISNUMBER(B5),B5+1,1)</calculatedColumnFormula>
    </tableColumn>
    <tableColumn id="12" xr3:uid="{7C3434E6-5C73-4F5C-9A5D-7CE4A4CA074C}" name="Internal ID (CRM)" dataDxfId="125"/>
    <tableColumn id="46" xr3:uid="{A77FD9F8-229C-451D-A13B-0F30B56F5FA5}" name="Building" dataDxfId="124"/>
    <tableColumn id="9" xr3:uid="{214CBBFD-8C91-414D-87F7-A7E4F79A6584}" name="Building Name" dataDxfId="123"/>
    <tableColumn id="10" xr3:uid="{82341C4B-ADDD-4B60-AFB3-CF02A56ADF40}" name="Description of Work" dataDxfId="122"/>
    <tableColumn id="5" xr3:uid="{6B90742A-E69E-4BD9-9BA4-2BC713915857}" name="Postcode" dataDxfId="121"/>
    <tableColumn id="2" xr3:uid="{15B75BD9-C9A9-4BF4-B42D-CCAF5CEE842D}" name="Total Project Cost (£)" dataDxfId="120" dataCellStyle="Currency"/>
    <tableColumn id="3" xr3:uid="{B68AB243-24FE-4BEE-A080-F8FF87FB2D6A}" name="Energy Savings Lifetime Saving (kWhs) " dataDxfId="119" dataCellStyle="Comma"/>
    <tableColumn id="6" xr3:uid="{4289CC44-606D-4570-A524-7433BD7D882A}" name="Technology" dataDxfId="118" dataCellStyle="Currency"/>
    <tableColumn id="7" xr3:uid="{0BAE76D2-644E-4F61-B468-A442B526ACAE}" name="Status" dataDxfId="117" dataCellStyle="Currency"/>
    <tableColumn id="11" xr3:uid="{E71F9973-B0F2-411A-A2B7-AA7EB42158A5}" name="Commentary if required:" dataDxfId="116"/>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05BD8F4-8331-4DA3-BEE2-3B09F399DF86}" name="Conditions_Table" displayName="Conditions_Table" ref="C7:L8" insertRow="1" totalsRowShown="0" headerRowDxfId="111" dataDxfId="110" tableBorderDxfId="109">
  <autoFilter ref="C7:L8" xr:uid="{E05BD8F4-8331-4DA3-BEE2-3B09F399DF86}"/>
  <tableColumns count="10">
    <tableColumn id="8" xr3:uid="{5276CB0C-261E-47B1-A610-B1CDF69D8302}" name="Submission ID" dataDxfId="108">
      <calculatedColumnFormula>'Step 2 Report'!D$8</calculatedColumnFormula>
    </tableColumn>
    <tableColumn id="7" xr3:uid="{A76A2138-D487-4CE6-AF43-389F4DBC8D92}" name="Condition Unique Identifier" dataDxfId="107"/>
    <tableColumn id="1" xr3:uid="{2925FDEA-938D-48D8-AEC1-531B9D9C7F54}" name="Condition" dataDxfId="106"/>
    <tableColumn id="2" xr3:uid="{0E13B79C-0F5C-4ECF-8B5E-1CC84D90AB9A}" name="Original expected discharge date" dataDxfId="105"/>
    <tableColumn id="3" xr3:uid="{10B24B71-5B72-4935-99E9-C1AD603BD95E}" name="Milestone Associated" dataDxfId="104"/>
    <tableColumn id="4" xr3:uid="{EFC73E1C-5225-4CF0-AF12-BD2C956C7B23}" name="Date expected to be provided to Salix" dataDxfId="103"/>
    <tableColumn id="5" xr3:uid="{59DBF4BA-9B4A-44A1-BFE0-CB614F835E4A}" name="Condition Status" dataDxfId="102"/>
    <tableColumn id="6" xr3:uid="{A82E71A0-6E8B-4C81-BD3B-4DADFA5053F6}" name="Progress in satisfying condition/ comments" dataDxfId="101"/>
    <tableColumn id="9" xr3:uid="{BF166AB4-712E-4AC8-AED4-03402113A483}" name="Mileston Validation" dataDxfId="100">
      <calculatedColumnFormula>AND(_xlfn.XLOOKUP(Conditions_Table[[#This Row],[Milestone Associated]],'Step 2 Report'!$C$39:$C$46,'Step 2 Report'!$D$39:$D$46)=1,Conditions_Table[[#This Row],[Condition Status]]&lt;&gt;"Information received – Resolved")</calculatedColumnFormula>
    </tableColumn>
    <tableColumn id="10" xr3:uid="{9F223337-6CDB-4AD3-B88C-A0B79032057B}" name="Date Expected" dataDxfId="99">
      <calculatedColumnFormula>IF(AND(_xlfn.XLOOKUP(Conditions_Table[[#This Row],[Milestone Associated]],'Step 2 Report'!$C$39:$C$46,'Step 2 Report'!$D$39:$D$46)=1,Conditions_Table[[#This Row],[Date expected to be provided to Salix]]=""),TRUE,AND(_xlfn.XLOOKUP($G8,'Step 2 Report'!$C$39:$C$46,'Step 2 Report'!$D$39:$D$46)=1,$H8&gt;TODAY()))</calculatedColumnFormula>
    </tableColumn>
  </tableColumns>
  <tableStyleInfo name="TableStyleMedium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DC06638-5B61-41F4-A2EA-1E70B2C3E3BD}" name="Main_MMR_Table" displayName="Main_MMR_Table" ref="A2:BQ3" totalsRowShown="0" headerRowDxfId="78">
  <autoFilter ref="A2:BQ3" xr:uid="{0DC06638-5B61-41F4-A2EA-1E70B2C3E3BD}"/>
  <tableColumns count="69">
    <tableColumn id="1" xr3:uid="{D64B6F62-20D4-40E4-9AB6-D54FEABC022C}" name="Current Project Reference" dataDxfId="77">
      <calculatedColumnFormula>'Step 2 Report'!D8</calculatedColumnFormula>
    </tableColumn>
    <tableColumn id="2" xr3:uid="{4F79B1EF-830C-48EE-A1A1-C3B75BAA740F}" name="Organisation Name" dataDxfId="76">
      <calculatedColumnFormula>'Step 2 Report'!D6</calculatedColumnFormula>
    </tableColumn>
    <tableColumn id="67" xr3:uid="{68BCED00-1033-4328-870F-A598190AFEEC}" name="Date Provided to Salix:" dataDxfId="75"/>
    <tableColumn id="3" xr3:uid="{CE197E97-0703-409D-99D9-F3754710DEF0}" name="Name of person completing monitoring report:" dataDxfId="74">
      <calculatedColumnFormula array="1">IF('Step 2 Report'!D20="New Contact",New_Contacts_Table[Concat],'Step 2 Report'!D20)</calculatedColumnFormula>
    </tableColumn>
    <tableColumn id="4" xr3:uid="{3FFA2C69-4193-4CF9-BCB2-8D6091DAD9E9}" name="Position in the organisation:" dataDxfId="73">
      <calculatedColumnFormula>'Step 2 Report'!D22</calculatedColumnFormula>
    </tableColumn>
    <tableColumn id="5" xr3:uid="{F769AF23-EB6E-494B-BC5F-B62D9899D8C5}" name="Overall Status" dataDxfId="72">
      <calculatedColumnFormula>'Step 2 Report'!D28</calculatedColumnFormula>
    </tableColumn>
    <tableColumn id="6" xr3:uid="{75175AD0-289B-4DC9-B7DF-C1DAFFB1EE8A}" name="Current Expected Completion Date" dataDxfId="71">
      <calculatedColumnFormula>'Step 2 Report'!D29</calculatedColumnFormula>
    </tableColumn>
    <tableColumn id="7" xr3:uid="{15AB3FD9-B896-4265-AE82-6ADDD241057A}" name="Comments" dataDxfId="70">
      <calculatedColumnFormula>'Step 2 Report'!D30</calculatedColumnFormula>
    </tableColumn>
    <tableColumn id="69" xr3:uid="{B4BCA834-5B4D-4DFF-8B3C-FBF5EACE407D}" name="Total internal project spend to date" dataDxfId="69"/>
    <tableColumn id="8" xr3:uid="{A83B96A2-18BA-4A35-AE87-0F723ACB82FF}" name="Key Updates In Period" dataDxfId="68">
      <calculatedColumnFormula>'Step 2 Report'!D32</calculatedColumnFormula>
    </tableColumn>
    <tableColumn id="9" xr3:uid="{344D8C44-4DBE-482F-A392-2E105B2D9A95}" name="Key Updates Next Period" dataDxfId="67">
      <calculatedColumnFormula>'Step 2 Report'!D33</calculatedColumnFormula>
    </tableColumn>
    <tableColumn id="10" xr3:uid="{AB006E47-D23C-4281-AFEC-0635A00695DA}" name="Overall milestone status (based on site progress):" dataDxfId="66">
      <calculatedColumnFormula>'Step 2 Report'!D35</calculatedColumnFormula>
    </tableColumn>
    <tableColumn id="11" xr3:uid="{1C5207A8-2775-452B-B8F0-7068D7C047E2}" name="Project approval %" dataDxfId="65">
      <calculatedColumnFormula>'Step 2 Report'!D39*100</calculatedColumnFormula>
    </tableColumn>
    <tableColumn id="12" xr3:uid="{9C343E6D-D770-4FB6-9617-B1FADA1AD009}" name="Pre-design stage %" dataDxfId="64"/>
    <tableColumn id="13" xr3:uid="{DF5EB4C3-F510-48B7-8CFE-AB9ECEBC1E4D}" name="Designs complete %" dataDxfId="63">
      <calculatedColumnFormula>'Step 2 Report'!D40*100</calculatedColumnFormula>
    </tableColumn>
    <tableColumn id="14" xr3:uid="{23EF3B6D-9F10-4BCC-8F25-698CF1F4371A}" name="Out to tender %" dataDxfId="62">
      <calculatedColumnFormula>'Step 2 Report'!D41*100</calculatedColumnFormula>
    </tableColumn>
    <tableColumn id="15" xr3:uid="{BE0E0485-99D8-4CEE-A04B-155A43594D7B}" name="Tenders complete %" dataDxfId="61">
      <calculatedColumnFormula>'Step 2 Report'!D42*100</calculatedColumnFormula>
    </tableColumn>
    <tableColumn id="16" xr3:uid="{BE6C66EE-AB59-4F29-86BC-AF36B731A356}" name="Orders placed %" dataDxfId="60">
      <calculatedColumnFormula>'Step 2 Report'!D43*100</calculatedColumnFormula>
    </tableColumn>
    <tableColumn id="17" xr3:uid="{56AB233F-662B-433F-8157-7B003C8FCEEE}" name="Works in progress on site %" dataDxfId="59">
      <calculatedColumnFormula>'Step 2 Report'!D44*100</calculatedColumnFormula>
    </tableColumn>
    <tableColumn id="18" xr3:uid="{690188FD-FAD0-47A7-8F87-30F9AEEDA540}" name="Completed on site %" dataDxfId="58">
      <calculatedColumnFormula>'Step 2 Report'!D45*100</calculatedColumnFormula>
    </tableColumn>
    <tableColumn id="19" xr3:uid="{D0412E48-8E07-443D-A11B-FAFA03B6DF40}" name="Final commissioning %" dataDxfId="57">
      <calculatedColumnFormula>'Step 2 Report'!D46*100</calculatedColumnFormula>
    </tableColumn>
    <tableColumn id="20" xr3:uid="{755924C9-AD4D-4B02-B185-F90F60EBF46A}" name="Project approval (exp) Date Complete" dataDxfId="56">
      <calculatedColumnFormula>'Step 2 Report'!E39</calculatedColumnFormula>
    </tableColumn>
    <tableColumn id="21" xr3:uid="{961E8EE3-3B11-4641-A4DC-114083AF00CD}" name="Pre-design stage  (exp) Date Complete" dataDxfId="55"/>
    <tableColumn id="22" xr3:uid="{FB9384DB-FD39-4921-B596-C7D64903B0DB}" name="Designs complete  (exp) Date Complete" dataDxfId="54">
      <calculatedColumnFormula>'Step 2 Report'!E40</calculatedColumnFormula>
    </tableColumn>
    <tableColumn id="23" xr3:uid="{0AB0DC52-F68A-4FA4-B7C5-502CFC963953}" name="Out to tender (exp) Date Complete" dataDxfId="53">
      <calculatedColumnFormula>'Step 2 Report'!E41</calculatedColumnFormula>
    </tableColumn>
    <tableColumn id="24" xr3:uid="{4C210C16-B703-453C-A2BF-110821BF0BF1}" name="Tenders complete" dataDxfId="52">
      <calculatedColumnFormula>'Step 2 Report'!E42</calculatedColumnFormula>
    </tableColumn>
    <tableColumn id="25" xr3:uid="{A52F7CCB-61E7-41BE-B467-D711C35281EC}" name="Orders placed (exp) Date Complete" dataDxfId="51">
      <calculatedColumnFormula>'Step 2 Report'!E43</calculatedColumnFormula>
    </tableColumn>
    <tableColumn id="26" xr3:uid="{9BA66500-FF98-4FD1-9979-EA65A4C5169B}" name="Works in progress on site  (exp) Date Complete" dataDxfId="50">
      <calculatedColumnFormula>'Step 2 Report'!E44</calculatedColumnFormula>
    </tableColumn>
    <tableColumn id="27" xr3:uid="{61AB5064-CF32-4943-A8F2-C8B7A691C140}" name="Completed on site (exp) Date Complete" dataDxfId="49">
      <calculatedColumnFormula>'Step 2 Report'!E45</calculatedColumnFormula>
    </tableColumn>
    <tableColumn id="28" xr3:uid="{B76A9092-4CA8-4EFF-9398-3318FD9DD58A}" name="Final commissioning  (exp) Date Complete" dataDxfId="48">
      <calculatedColumnFormula>'Step 2 Report'!E46</calculatedColumnFormula>
    </tableColumn>
    <tableColumn id="29" xr3:uid="{61C82FB2-BCC0-473B-84A9-401E0A6FC8AF}" name="Project approval Cost" dataDxfId="47">
      <calculatedColumnFormula>'Step 2 Report'!F39</calculatedColumnFormula>
    </tableColumn>
    <tableColumn id="30" xr3:uid="{33977F61-37DB-4DCE-8A8A-75D915E7223E}" name="Pre-design stage Cost" dataDxfId="46"/>
    <tableColumn id="31" xr3:uid="{9C56D411-C8CF-4684-AB99-637F1CD452D8}" name="Designs complete Cost" dataDxfId="45">
      <calculatedColumnFormula>'Step 2 Report'!F40</calculatedColumnFormula>
    </tableColumn>
    <tableColumn id="32" xr3:uid="{EA0DB635-D9B0-48D4-A101-64E087BFCF33}" name="Out to tender Cost" dataDxfId="44">
      <calculatedColumnFormula>'Step 2 Report'!F41</calculatedColumnFormula>
    </tableColumn>
    <tableColumn id="33" xr3:uid="{858DF5FA-259A-464F-8C69-BAE2AD3E224B}" name="Tenders complete Cost" dataDxfId="43">
      <calculatedColumnFormula>'Step 2 Report'!F42</calculatedColumnFormula>
    </tableColumn>
    <tableColumn id="34" xr3:uid="{240382C3-9AA1-4C52-8834-393D4A5CED9B}" name="Orders placed Cost" dataDxfId="42">
      <calculatedColumnFormula>'Step 2 Report'!F43</calculatedColumnFormula>
    </tableColumn>
    <tableColumn id="35" xr3:uid="{C9883050-AC0E-4355-8BA5-B6BCF5C2A9A0}" name="Works in progress on site Cost" dataDxfId="41">
      <calculatedColumnFormula>'Step 2 Report'!F44</calculatedColumnFormula>
    </tableColumn>
    <tableColumn id="36" xr3:uid="{689C68C0-C515-4ADC-8150-31A3037951AB}" name="Completed on site Cost" dataDxfId="40">
      <calculatedColumnFormula>'Step 2 Report'!F45</calculatedColumnFormula>
    </tableColumn>
    <tableColumn id="37" xr3:uid="{0179D819-B21A-4DFB-917A-DB7E793AC5E2}" name="Final commissioning Cost" dataDxfId="39">
      <calculatedColumnFormula>'Step 2 Report'!F46</calculatedColumnFormula>
    </tableColumn>
    <tableColumn id="38" xr3:uid="{0B9856B8-1200-41E7-AA4F-9004B1BB2ECA}" name="Project approval Comments" dataDxfId="38">
      <calculatedColumnFormula>'Step 2 Report'!H39</calculatedColumnFormula>
    </tableColumn>
    <tableColumn id="39" xr3:uid="{E3158B25-94BD-4D87-AC89-7A4171A813B3}" name="Pre-design stage Comments" dataDxfId="37"/>
    <tableColumn id="40" xr3:uid="{F3BB8D49-189A-489C-A003-524B2073833A}" name="Designs complete Comments" dataDxfId="36">
      <calculatedColumnFormula>'Step 2 Report'!H40</calculatedColumnFormula>
    </tableColumn>
    <tableColumn id="41" xr3:uid="{3635DE3C-5B37-4727-881D-7FDA08FCA5E4}" name="Out to tender Comments" dataDxfId="35">
      <calculatedColumnFormula>'Step 2 Report'!H41</calculatedColumnFormula>
    </tableColumn>
    <tableColumn id="42" xr3:uid="{E1AFC461-BE7C-478E-82DC-885F6BE9FDEE}" name="Tenders complete Comments" dataDxfId="34">
      <calculatedColumnFormula>'Step 2 Report'!H42</calculatedColumnFormula>
    </tableColumn>
    <tableColumn id="43" xr3:uid="{49F314B1-9473-4BB9-8F58-8957C97E4CF0}" name="Orders placed Comments" dataDxfId="33">
      <calculatedColumnFormula>'Step 2 Report'!H43</calculatedColumnFormula>
    </tableColumn>
    <tableColumn id="44" xr3:uid="{FF11EE53-C18F-4CA9-9C3C-E8AE41B4F0EF}" name="Works in progress on site Comments" dataDxfId="32">
      <calculatedColumnFormula>'Step 2 Report'!H44</calculatedColumnFormula>
    </tableColumn>
    <tableColumn id="45" xr3:uid="{9E67F273-6B2D-4B5E-8466-A1F0373ADFB8}" name="Completed on site Comments" dataDxfId="31">
      <calculatedColumnFormula>'Step 2 Report'!H45</calculatedColumnFormula>
    </tableColumn>
    <tableColumn id="46" xr3:uid="{E95AD82E-28D2-4116-9773-11996C50C7D9}" name="Final commissioning Comments" dataDxfId="30">
      <calculatedColumnFormula>'Step 2 Report'!H46</calculatedColumnFormula>
    </tableColumn>
    <tableColumn id="48" xr3:uid="{ECF44B5C-2AAD-421C-A09A-9C853AAE477A}" name="Are there any elements of the project that are no longer able to proceed?" dataDxfId="29">
      <calculatedColumnFormula>'Step 2 Report'!D55</calculatedColumnFormula>
    </tableColumn>
    <tableColumn id="49" xr3:uid="{32F206F4-F696-4FF2-AEB6-FCC4DD3E49A7}" name="If yes, please provide commentary " dataDxfId="28">
      <calculatedColumnFormula>'Step 2 Report'!D57</calculatedColumnFormula>
    </tableColumn>
    <tableColumn id="50" xr3:uid="{29D8CFE8-F9C8-41D5-B29F-972AEF7EBB46}" name="Do you expect to submit a request for a change in scope?" dataDxfId="27">
      <calculatedColumnFormula>'Step 2 Report'!D59</calculatedColumnFormula>
    </tableColumn>
    <tableColumn id="51" xr3:uid="{D3EBDCEE-0CD8-4978-AD0D-4D1FE501F791}" name="If yes, what date do you expect to submit the change request?" dataDxfId="26">
      <calculatedColumnFormula>'Step 2 Report'!D60</calculatedColumnFormula>
    </tableColumn>
    <tableColumn id="52" xr3:uid="{44144597-3386-4060-B617-436D1981DDDA}" name="Please provide commentary " dataDxfId="25">
      <calculatedColumnFormula>'Step 2 Report'!D62</calculatedColumnFormula>
    </tableColumn>
    <tableColumn id="53" xr3:uid="{1D17F50A-1CF5-49AE-9CF1-BCD79C8FD38F}" name="Please provide commentary 2" dataDxfId="24">
      <calculatedColumnFormula>'Step 2 Report'!D62</calculatedColumnFormula>
    </tableColumn>
    <tableColumn id="54" xr3:uid="{A6FAA540-E08A-4C98-9BFC-A52A996C18AB}" name="INTERNAL GOVERNANCE CHANGE COMMENT" dataDxfId="23">
      <calculatedColumnFormula>'Step 2 Report'!E96</calculatedColumnFormula>
    </tableColumn>
    <tableColumn id="55" xr3:uid="{2E853545-27AB-4744-ADA3-42E5A44B1ECA}" name="UPDATED EMAIL ADDRESS" dataDxfId="22">
      <calculatedColumnFormula>'Step 2 Report'!H96</calculatedColumnFormula>
    </tableColumn>
    <tableColumn id="56" xr3:uid="{AC2E4282-CADF-4183-842A-A96D3F566885}" name="UPDATED TELEPHONE NUMBER" dataDxfId="21">
      <calculatedColumnFormula>'Step 2 Report'!I96</calculatedColumnFormula>
    </tableColumn>
    <tableColumn id="57" xr3:uid="{29E2DC9D-DE54-4DB2-8D2A-B21B2F84186B}" name="INTERNAL GOVERNANCE UPDATE" dataDxfId="20">
      <calculatedColumnFormula>'Step 2 Report'!D96</calculatedColumnFormula>
    </tableColumn>
    <tableColumn id="58" xr3:uid="{538A9C22-C44D-4135-B638-B390E2946DB5}" name="INTERNAL GOVERNANCE GENERAL COMMENT" dataDxfId="19">
      <calculatedColumnFormula>'Step 2 Report'!C99</calculatedColumnFormula>
    </tableColumn>
    <tableColumn id="59" xr3:uid="{C737130B-00FD-442A-81C2-7231AA33CC2A}" name="Project Approval Name 1" dataDxfId="18"/>
    <tableColumn id="60" xr3:uid="{D2758045-058F-4865-B9E4-1CB6D5DF2E5A}" name="Project Aproval Date 1" dataDxfId="17"/>
    <tableColumn id="61" xr3:uid="{3E7034DC-2B8D-4248-9F04-D199F25635C7}" name="Project Approval Name 2" dataDxfId="16"/>
    <tableColumn id="62" xr3:uid="{42D5917C-CE75-4668-A1B1-ADFDA538BEF2}" name="Project Aproval Date 2" dataDxfId="15"/>
    <tableColumn id="63" xr3:uid="{EF2D3971-4549-4BF6-8C14-9ED4364FE28A}" name="Project Approval Name 3" dataDxfId="14"/>
    <tableColumn id="64" xr3:uid="{7420F211-5C06-4E9A-8CA7-9EE185421092}" name="Project Aproval Date 3" dataDxfId="13"/>
    <tableColumn id="65" xr3:uid="{731A80E1-8639-459C-AE10-30C258F8E9B9}" name="Project Approval Name 4" dataDxfId="12"/>
    <tableColumn id="66" xr3:uid="{4BDB28CC-76DF-4A1C-B7E6-5613B3B1886F}" name="Project Aproval Date 4" dataDxfId="11"/>
    <tableColumn id="47" xr3:uid="{F3D9E939-4A00-4B90-90D7-FDA1BA528873}" name="PHASE 3 PSDS PROJECT" dataDxfId="10">
      <calculatedColumnFormula array="1">MMR_Creation_Table[PHASE 3 PSDS PROJECT]</calculatedColumnFormula>
    </tableColumn>
    <tableColumn id="68" xr3:uid="{905968E9-26C0-4F9B-BA9C-DD2B4E72779E}" name="External ID" dataDxfId="9">
      <calculatedColumnFormula>_xlfn.CONCAT(Main_MMR_Table[[#This Row],[Current Project Reference]],'Step 2 Report'!D14:E14)</calculatedColumnFormula>
    </tableColumn>
  </tableColumns>
  <tableStyleInfo name="TableStyleMedium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F4B67B4-74B5-4646-969A-FFEE41B29873}" name="Risk_Table" displayName="Risk_Table" ref="A4:G12" totalsRowShown="0">
  <autoFilter ref="A4:G12" xr:uid="{DF4B67B4-74B5-4646-969A-FFEE41B29873}"/>
  <tableColumns count="7">
    <tableColumn id="1" xr3:uid="{3EDF7724-51E7-4B7E-AC51-21DE2099AB84}" name="Risk/issue description_x000a_(any impact on completion date or project scope)" dataDxfId="8">
      <calculatedColumnFormula>'Step 2 Report'!C70</calculatedColumnFormula>
    </tableColumn>
    <tableColumn id="2" xr3:uid="{783F3F51-A6DA-44E0-A300-491CCBCAF9BB}" name="Riskorissue" dataDxfId="7">
      <calculatedColumnFormula>'Step 2 Report'!D70</calculatedColumnFormula>
    </tableColumn>
    <tableColumn id="3" xr3:uid="{26A483D1-E39B-4D2C-9B59-783518E910EE}" name="Mitigation measures " dataDxfId="6">
      <calculatedColumnFormula>'Step 2 Report'!E70</calculatedColumnFormula>
    </tableColumn>
    <tableColumn id="6" xr3:uid="{BADEBE86-7CB6-40E5-8B90-42D8DC48BC27}" name="Risk level – low/ moderate/ high (please see below for further guidance)" dataDxfId="5">
      <calculatedColumnFormula>'Step 2 Report'!H70</calculatedColumnFormula>
    </tableColumn>
    <tableColumn id="7" xr3:uid="{418E980A-F8AD-4E49-AA39-3F8C45F86BD1}" name="Date when risk is likely to reduce to low" dataDxfId="4">
      <calculatedColumnFormula>'Step 2 Report'!I70</calculatedColumnFormula>
    </tableColumn>
    <tableColumn id="4" xr3:uid="{0AB8E422-4E25-4E83-A935-55589BF76F08}" name="Project Reference" dataDxfId="3">
      <calculatedColumnFormula>'Step 2 Report'!$D$8</calculatedColumnFormula>
    </tableColumn>
    <tableColumn id="5" xr3:uid="{F2993BD6-4197-4DA4-AD8F-150A40F57DFA}" name="External ID" dataDxfId="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BB20852-D64E-4570-8964-51E1CE6F2D8C}" name="New_Contacts_Table" displayName="New_Contacts_Table" ref="A15:I16" totalsRowShown="0">
  <autoFilter ref="A15:I16" xr:uid="{DBB20852-D64E-4570-8964-51E1CE6F2D8C}"/>
  <tableColumns count="9">
    <tableColumn id="9" xr3:uid="{548A46D3-4824-47B8-91E0-122F7E9D4135}" name="Customer ID">
      <calculatedColumnFormula array="1">Contacts_Creation_Table[Customer ID]</calculatedColumnFormula>
    </tableColumn>
    <tableColumn id="1" xr3:uid="{0BAACFE5-2E14-4DEE-8E3C-778158B7846F}" name="Project Reference">
      <calculatedColumnFormula>'Step 2 Report'!$D$8</calculatedColumnFormula>
    </tableColumn>
    <tableColumn id="3" xr3:uid="{7A588F83-6208-44B6-A393-4A2ED44B4FDF}" name="First Name">
      <calculatedColumnFormula>'Step 2 Report'!#REF!</calculatedColumnFormula>
    </tableColumn>
    <tableColumn id="4" xr3:uid="{00DE6AEB-4008-4E0B-82E5-8AF9AF86AA37}" name="Last Name">
      <calculatedColumnFormula>'Step 2 Report'!#REF!</calculatedColumnFormula>
    </tableColumn>
    <tableColumn id="5" xr3:uid="{07E7EE85-C71C-4497-87C2-A8403FCA56E2}" name="Job Title">
      <calculatedColumnFormula>'Step 2 Report'!G20</calculatedColumnFormula>
    </tableColumn>
    <tableColumn id="6" xr3:uid="{0F0CB873-FF9F-4E8A-AAB9-34B29F28034D}" name="Contact Type">
      <calculatedColumnFormula>'Step 2 Report'!I20</calculatedColumnFormula>
    </tableColumn>
    <tableColumn id="7" xr3:uid="{FBE2CE65-8996-469B-B7F3-4DBC0743416D}" name="Email">
      <calculatedColumnFormula>'Step 2 Report'!G22</calculatedColumnFormula>
    </tableColumn>
    <tableColumn id="8" xr3:uid="{DC683041-628D-4CE2-8DEE-56A5232D0AE2}" name="Main Phone">
      <calculatedColumnFormula>'Step 2 Report'!I22</calculatedColumnFormula>
    </tableColumn>
    <tableColumn id="2" xr3:uid="{8FB7ED39-7899-4C9D-916E-B1C5D9257645}" name="Concat">
      <calculatedColumnFormula>_xlfn.CONCAT(Main_MMR_Table[Organisation Name]," : ",New_Contacts_Table[[#This Row],[First Name]]," ",New_Contacts_Table[[#This Row],[Last Name]])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Salix Form Theme">
  <a:themeElements>
    <a:clrScheme name="Salix Colours">
      <a:dk1>
        <a:sysClr val="windowText" lastClr="000000"/>
      </a:dk1>
      <a:lt1>
        <a:sysClr val="window" lastClr="FFFFFF"/>
      </a:lt1>
      <a:dk2>
        <a:srgbClr val="44546A"/>
      </a:dk2>
      <a:lt2>
        <a:srgbClr val="E7E6E6"/>
      </a:lt2>
      <a:accent1>
        <a:srgbClr val="2DAE76"/>
      </a:accent1>
      <a:accent2>
        <a:srgbClr val="6BC3C4"/>
      </a:accent2>
      <a:accent3>
        <a:srgbClr val="382573"/>
      </a:accent3>
      <a:accent4>
        <a:srgbClr val="F4FFF5"/>
      </a:accent4>
      <a:accent5>
        <a:srgbClr val="E4DFEC"/>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74" dT="2025-06-18T11:59:55.20" personId="{6805A500-A6E6-45CB-A0AF-CF97D28D946F}" id="{4142FBDB-2564-4D8E-8674-06732E789A8D}">
    <text>Is the 10% rule still the same for this round? Remember these discussions previously but can’t remember</text>
  </threadedComment>
  <threadedComment ref="C74" dT="2025-06-18T14:54:33.61" personId="{3369A0B5-A518-4E9C-A74F-6A2A089B27CB}" id="{4500B9F3-7269-4934-B2E6-79E29A3F161E}" parentId="{4142FBDB-2564-4D8E-8674-06732E789A8D}">
    <text>Will have to check with ECT on this. I think our 10% change request rule is around CCR changes</text>
  </threadedComment>
</ThreadedComments>
</file>

<file path=xl/threadedComments/threadedComment2.xml><?xml version="1.0" encoding="utf-8"?>
<ThreadedComments xmlns="http://schemas.microsoft.com/office/spreadsheetml/2018/threadedcomments" xmlns:x="http://schemas.openxmlformats.org/spreadsheetml/2006/main">
  <threadedComment ref="C51" dT="2023-01-24T11:14:15.38" personId="{251FF79F-DF66-44CE-AAE0-454E1976F9CA}" id="{623EFC10-DBAA-4FE5-B2EE-AB1D203AAD38}">
    <text>Can this be moved to row 33?</text>
  </threadedComment>
  <threadedComment ref="C51" dT="2023-02-02T15:01:22.29" personId="{136DF06F-5B98-4A0D-9960-0283D39A7EC7}" id="{149F6CD3-F553-45E0-9BFD-CF214D5D87CC}" parentId="{623EFC10-DBAA-4FE5-B2EE-AB1D203AAD38}">
    <text>Yes done</text>
  </threadedComment>
  <threadedComment ref="E51" dT="2023-01-09T15:39:54.37" personId="{251FF79F-DF66-44CE-AAE0-454E1976F9CA}" id="{373562E2-E464-4D84-AE81-9A77871B7055}">
    <text>Any chance of highlighting if lower than payments in past of forecast?</text>
  </threadedComment>
  <threadedComment ref="E51" dT="2023-01-16T13:07:39.30" personId="{136DF06F-5B98-4A0D-9960-0283D39A7EC7}" id="{63D7AAA6-F924-48B8-AD7E-264CACB07028}" parentId="{373562E2-E464-4D84-AE81-9A77871B7055}">
    <text>Done</text>
  </threadedComment>
  <threadedComment ref="E51" dT="2023-01-16T13:08:10.72" personId="{136DF06F-5B98-4A0D-9960-0283D39A7EC7}" id="{23E8FAD0-697D-4CEB-8A92-B28177B68B6F}" parentId="{373562E2-E464-4D84-AE81-9A77871B7055}">
    <text>This will only work if the actuals are updated correctly and the date on the forecast sheet is correct</text>
  </threadedComment>
</ThreadedComments>
</file>

<file path=xl/threadedComments/threadedComment3.xml><?xml version="1.0" encoding="utf-8"?>
<ThreadedComments xmlns="http://schemas.microsoft.com/office/spreadsheetml/2018/threadedcomments" xmlns:x="http://schemas.openxmlformats.org/spreadsheetml/2006/main">
  <threadedComment ref="C5" dT="2023-02-03T16:14:21.64" personId="{136DF06F-5B98-4A0D-9960-0283D39A7EC7}" id="{002FA80A-8BD4-4D30-897A-A80AEB095BDD}">
    <text>@Jake Smith this is going to be the ID on the CRM the measure refeernce is from the PET</text>
  </threadedComment>
  <threadedComment ref="C5" dT="2023-02-06T11:15:25.13" personId="{65F43E3A-E172-4068-B5A3-DE6123E3E222}" id="{4F401298-5E30-4DE2-8823-50EF1EC117B6}" parentId="{002FA80A-8BD4-4D30-897A-A80AEB095BDD}">
    <text>@Laurence Denyer This has been added to the flow</text>
    <mentions>
      <mention mentionpersonId="{6BD39BCD-792C-41A7-9FE7-FB2C46D0936D}" mentionId="{CC95CFFE-FAF1-4370-AA69-1AC1A33789AD}" startIndex="0" length="16"/>
    </mentions>
  </threadedComment>
</ThreadedComments>
</file>

<file path=xl/threadedComments/threadedComment4.xml><?xml version="1.0" encoding="utf-8"?>
<ThreadedComments xmlns="http://schemas.microsoft.com/office/spreadsheetml/2018/threadedcomments" xmlns:x="http://schemas.openxmlformats.org/spreadsheetml/2006/main">
  <threadedComment ref="J8" dT="2023-02-06T15:10:08.18" personId="{251FF79F-DF66-44CE-AAE0-454E1976F9CA}" id="{BD5E6370-F419-4346-84EE-AF5752CAE898}">
    <text xml:space="preserve">@Laurence Denyer can you explain formating red when outstanding and expected date in the future? Is it to do with milestones
</text>
    <mentions>
      <mention mentionpersonId="{6BD39BCD-792C-41A7-9FE7-FB2C46D0936D}" mentionId="{374FAD92-0BA2-482E-8975-C25772469C23}" startIndex="0" length="16"/>
    </mentions>
  </threadedComment>
  <threadedComment ref="J8" dT="2023-02-06T15:28:34.57" personId="{B8D17AD6-FFA9-4AE1-987A-6531B4523375}" id="{B1214F13-795A-492D-9463-B49CB02EF594}" parentId="{BD5E6370-F419-4346-84EE-AF5752CAE898}">
    <text>The rules are:
- If the milestone is 100% complete and the date is in the future make date field red. 
- If the milestone is 100% complete and the condition status isn't "Resolved" make the condition status and progress in satisfying... cell red</text>
  </threadedComment>
  <threadedComment ref="J8" dT="2023-02-06T16:57:24.80" personId="{251FF79F-DF66-44CE-AAE0-454E1976F9CA}" id="{70E098D9-3523-4B9D-A6C4-5EADE5A252A5}" parentId="{BD5E6370-F419-4346-84EE-AF5752CAE898}">
    <text xml:space="preserve">Ok, that’s fine, is this all logged somewhere?
</text>
  </threadedComment>
  <threadedComment ref="J8" dT="2023-02-06T17:03:45.21" personId="{136DF06F-5B98-4A0D-9960-0283D39A7EC7}" id="{99262FC7-81C9-4C47-9BC5-0BB498617F42}" parentId="{BD5E6370-F419-4346-84EE-AF5752CAE898}">
    <text>It's logged in the document by looking at the fomulas</text>
  </threadedComment>
  <threadedComment ref="J8" dT="2023-02-06T17:04:10.35" personId="{136DF06F-5B98-4A0D-9960-0283D39A7EC7}" id="{9CDEB2A4-5334-4EBF-BD33-16109746FDD0}" parentId="{BD5E6370-F419-4346-84EE-AF5752CAE898}">
    <text>But nowhere else</text>
  </threadedComment>
  <threadedComment ref="J8" dT="2023-02-13T17:18:13.81" personId="{A0BFD0AE-44C8-42F1-AD52-C8281A0B31E0}" id="{B1CB53D1-6BE0-45C8-A66B-C9D2D1625CBB}" parentId="{BD5E6370-F419-4346-84EE-AF5752CAE898}">
    <text xml:space="preserve">If the milestone is 100% complete and the date is in the future can we make the date field green or blue (anything but red really to make it clear what is outstanding). 
</text>
  </threadedComment>
  <threadedComment ref="J8" dT="2023-02-13T17:20:01.79" personId="{A0BFD0AE-44C8-42F1-AD52-C8281A0B31E0}" id="{2B03F255-2222-47F5-A6E2-1D06BF181AF1}" parentId="{BD5E6370-F419-4346-84EE-AF5752CAE898}">
    <text>Keep it as simple as possible please:
 - Outstanding but not yet out of date - clear
 - Complete - Green
 - Outstanding and out of date  - red
Or something like that</text>
  </threadedComment>
  <threadedComment ref="J8" dT="2023-02-13T17:43:30.16" personId="{136DF06F-5B98-4A0D-9960-0283D39A7EC7}" id="{8699096B-D3D0-4860-9B8A-639425D5C87E}" parentId="{BD5E6370-F419-4346-84EE-AF5752CAE898}">
    <text xml:space="preserve">I've done the following:
-  if outstanding but milestone isn't 100% - Clear
-  if milestone complete and condition outstanding - Red
- if complete - green 
If Milestone is 100% complete - and the date is in the future it is red because it is outstanding </text>
  </threadedComment>
</ThreadedComments>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1.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2.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customProperty" Target="../customProperty4.bin"/><Relationship Id="rId5" Type="http://schemas.openxmlformats.org/officeDocument/2006/relationships/table" Target="../tables/table4.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7" Type="http://schemas.microsoft.com/office/2017/10/relationships/threadedComment" Target="../threadedComments/threadedComment3.xml"/><Relationship Id="rId2" Type="http://schemas.openxmlformats.org/officeDocument/2006/relationships/customProperty" Target="../customProperty5.bin"/><Relationship Id="rId1" Type="http://schemas.openxmlformats.org/officeDocument/2006/relationships/printerSettings" Target="../printerSettings/printerSettings3.bin"/><Relationship Id="rId6" Type="http://schemas.openxmlformats.org/officeDocument/2006/relationships/comments" Target="../comments3.xml"/><Relationship Id="rId5" Type="http://schemas.openxmlformats.org/officeDocument/2006/relationships/table" Target="../tables/table5.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7" Type="http://schemas.microsoft.com/office/2017/10/relationships/threadedComment" Target="../threadedComments/threadedComment4.xml"/><Relationship Id="rId2" Type="http://schemas.openxmlformats.org/officeDocument/2006/relationships/customProperty" Target="../customProperty6.bin"/><Relationship Id="rId1" Type="http://schemas.openxmlformats.org/officeDocument/2006/relationships/printerSettings" Target="../printerSettings/printerSettings4.bin"/><Relationship Id="rId6" Type="http://schemas.openxmlformats.org/officeDocument/2006/relationships/comments" Target="../comments4.xml"/><Relationship Id="rId5" Type="http://schemas.openxmlformats.org/officeDocument/2006/relationships/table" Target="../tables/table6.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customProperty" Target="../customProperty8.bin"/><Relationship Id="rId1" Type="http://schemas.openxmlformats.org/officeDocument/2006/relationships/printerSettings" Target="../printerSettings/printerSettings6.bin"/><Relationship Id="rId5" Type="http://schemas.openxmlformats.org/officeDocument/2006/relationships/table" Target="../tables/table9.xml"/><Relationship Id="rId4"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A9056-B0A2-4DC9-BB47-977A65D82B48}">
  <sheetPr codeName="Sheet5">
    <tabColor theme="8" tint="-0.249977111117893"/>
  </sheetPr>
  <dimension ref="A1:AK43"/>
  <sheetViews>
    <sheetView workbookViewId="0">
      <selection activeCell="C9" sqref="C9"/>
    </sheetView>
  </sheetViews>
  <sheetFormatPr defaultColWidth="8.7109375" defaultRowHeight="14.45"/>
  <cols>
    <col min="1" max="1" width="14.7109375" style="312" bestFit="1" customWidth="1"/>
    <col min="2" max="2" width="13.28515625" style="312" bestFit="1" customWidth="1"/>
    <col min="3" max="3" width="60.28515625" style="312" bestFit="1" customWidth="1"/>
    <col min="4" max="4" width="27.5703125" style="312" customWidth="1"/>
    <col min="5" max="16384" width="8.7109375" style="312"/>
  </cols>
  <sheetData>
    <row r="1" spans="1:37">
      <c r="A1" s="311"/>
      <c r="B1" s="311"/>
      <c r="C1" s="310"/>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7.45">
      <c r="A2" s="311"/>
      <c r="B2" s="92" t="s">
        <v>0</v>
      </c>
      <c r="C2" s="92" t="s">
        <v>1</v>
      </c>
      <c r="D2" s="93" t="s">
        <v>2</v>
      </c>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row>
    <row r="3" spans="1:37">
      <c r="A3" s="311"/>
      <c r="B3" s="94" t="s">
        <v>3</v>
      </c>
      <c r="C3" s="132">
        <v>44642</v>
      </c>
      <c r="D3" s="95" t="s">
        <v>4</v>
      </c>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311"/>
      <c r="AF3" s="311"/>
      <c r="AG3" s="311"/>
      <c r="AH3" s="311"/>
      <c r="AI3" s="311"/>
      <c r="AJ3" s="311"/>
      <c r="AK3" s="311"/>
    </row>
    <row r="4" spans="1:37">
      <c r="A4" s="311"/>
      <c r="B4" s="94" t="s">
        <v>5</v>
      </c>
      <c r="C4" s="132">
        <v>44655</v>
      </c>
      <c r="D4" s="95" t="s">
        <v>6</v>
      </c>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row>
    <row r="5" spans="1:37" ht="27">
      <c r="A5" s="311"/>
      <c r="B5" s="94" t="s">
        <v>7</v>
      </c>
      <c r="C5" s="132">
        <v>44966</v>
      </c>
      <c r="D5" s="95" t="s">
        <v>8</v>
      </c>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311"/>
      <c r="AE5" s="311"/>
      <c r="AF5" s="311"/>
      <c r="AG5" s="311"/>
      <c r="AH5" s="311"/>
      <c r="AI5" s="311"/>
      <c r="AJ5" s="311"/>
      <c r="AK5" s="311"/>
    </row>
    <row r="6" spans="1:37" ht="15.6">
      <c r="A6" s="311"/>
      <c r="B6" s="308" t="s">
        <v>9</v>
      </c>
      <c r="C6" s="309">
        <v>45139</v>
      </c>
      <c r="D6" s="308" t="s">
        <v>10</v>
      </c>
      <c r="E6" s="311"/>
      <c r="F6" s="311"/>
      <c r="G6" s="311"/>
      <c r="H6" s="311"/>
      <c r="I6" s="311"/>
      <c r="J6" s="311"/>
      <c r="K6" s="311"/>
      <c r="L6" s="311"/>
      <c r="M6" s="311"/>
      <c r="N6" s="311"/>
      <c r="O6" s="311"/>
      <c r="P6" s="311"/>
      <c r="Q6" s="311"/>
      <c r="R6" s="311"/>
      <c r="S6" s="311"/>
      <c r="T6" s="311"/>
      <c r="U6" s="311"/>
      <c r="V6" s="311"/>
      <c r="W6" s="311"/>
      <c r="X6" s="311"/>
      <c r="Y6" s="311"/>
      <c r="Z6" s="311"/>
      <c r="AA6" s="311"/>
      <c r="AB6" s="311"/>
      <c r="AC6" s="311"/>
      <c r="AD6" s="311"/>
      <c r="AE6" s="311"/>
      <c r="AF6" s="311"/>
      <c r="AG6" s="311"/>
      <c r="AH6" s="311"/>
      <c r="AI6" s="311"/>
      <c r="AJ6" s="311"/>
      <c r="AK6" s="311"/>
    </row>
    <row r="7" spans="1:37" ht="15.6">
      <c r="A7" s="311"/>
      <c r="B7" s="308" t="s">
        <v>11</v>
      </c>
      <c r="C7" s="309">
        <v>45323</v>
      </c>
      <c r="D7" s="308" t="s">
        <v>12</v>
      </c>
      <c r="E7" s="311"/>
      <c r="F7" s="311"/>
      <c r="G7" s="311"/>
      <c r="H7" s="311"/>
      <c r="I7" s="311"/>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row>
    <row r="8" spans="1:37" ht="15.6">
      <c r="A8" s="311"/>
      <c r="B8" s="308" t="s">
        <v>13</v>
      </c>
      <c r="C8" s="309"/>
      <c r="D8" s="308" t="s">
        <v>14</v>
      </c>
      <c r="E8" s="311"/>
      <c r="F8" s="311"/>
      <c r="G8" s="311"/>
      <c r="H8" s="311"/>
      <c r="I8" s="311"/>
      <c r="J8" s="311"/>
      <c r="K8" s="311"/>
      <c r="L8" s="311"/>
      <c r="M8" s="311"/>
      <c r="N8" s="311"/>
      <c r="O8" s="311"/>
      <c r="P8" s="311"/>
      <c r="Q8" s="311"/>
      <c r="R8" s="311"/>
      <c r="S8" s="311"/>
      <c r="T8" s="311"/>
      <c r="U8" s="311"/>
      <c r="V8" s="311"/>
      <c r="W8" s="311"/>
      <c r="X8" s="311"/>
      <c r="Y8" s="311"/>
      <c r="Z8" s="311"/>
      <c r="AA8" s="311"/>
      <c r="AB8" s="311"/>
      <c r="AC8" s="311"/>
      <c r="AD8" s="311"/>
      <c r="AE8" s="311"/>
      <c r="AF8" s="311"/>
      <c r="AG8" s="311"/>
      <c r="AH8" s="311"/>
      <c r="AI8" s="311"/>
      <c r="AJ8" s="311"/>
      <c r="AK8" s="311"/>
    </row>
    <row r="9" spans="1:37">
      <c r="A9" s="311"/>
      <c r="B9" s="311"/>
      <c r="C9" s="310"/>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row>
    <row r="10" spans="1:37">
      <c r="A10" s="311"/>
      <c r="B10" s="311"/>
      <c r="C10" s="310"/>
      <c r="D10" s="311"/>
      <c r="E10" s="311"/>
      <c r="F10" s="311"/>
      <c r="G10" s="311"/>
      <c r="H10" s="311"/>
      <c r="I10" s="311"/>
      <c r="J10" s="311"/>
      <c r="K10" s="311"/>
      <c r="L10" s="311"/>
      <c r="M10" s="311"/>
      <c r="N10" s="311"/>
      <c r="O10" s="311"/>
      <c r="P10" s="311"/>
      <c r="Q10" s="311"/>
      <c r="R10" s="311"/>
      <c r="S10" s="311"/>
      <c r="T10" s="311"/>
      <c r="U10" s="311"/>
      <c r="V10" s="311"/>
      <c r="W10" s="311"/>
      <c r="X10" s="311"/>
      <c r="Y10" s="311"/>
      <c r="Z10" s="311"/>
      <c r="AA10" s="311"/>
      <c r="AB10" s="311"/>
      <c r="AC10" s="311"/>
      <c r="AD10" s="311"/>
      <c r="AE10" s="311"/>
      <c r="AF10" s="311"/>
      <c r="AG10" s="311"/>
      <c r="AH10" s="311"/>
      <c r="AI10" s="311"/>
      <c r="AJ10" s="311"/>
      <c r="AK10" s="311"/>
    </row>
    <row r="11" spans="1:37">
      <c r="A11" s="311"/>
      <c r="B11" s="311"/>
      <c r="C11" s="310"/>
      <c r="D11" s="311"/>
      <c r="E11" s="311"/>
      <c r="F11" s="311"/>
      <c r="G11" s="311"/>
      <c r="H11" s="311"/>
      <c r="I11" s="311"/>
      <c r="J11" s="311"/>
      <c r="K11" s="311"/>
      <c r="L11" s="311"/>
      <c r="M11" s="311"/>
      <c r="N11" s="311"/>
      <c r="O11" s="311"/>
      <c r="P11" s="311"/>
      <c r="Q11" s="311"/>
      <c r="R11" s="311"/>
      <c r="S11" s="311"/>
      <c r="T11" s="311"/>
      <c r="U11" s="311"/>
      <c r="V11" s="311"/>
      <c r="W11" s="311"/>
      <c r="X11" s="311"/>
      <c r="Y11" s="311"/>
      <c r="Z11" s="311"/>
      <c r="AA11" s="311"/>
      <c r="AB11" s="311"/>
      <c r="AC11" s="311"/>
      <c r="AD11" s="311"/>
      <c r="AE11" s="311"/>
      <c r="AF11" s="311"/>
      <c r="AG11" s="311"/>
      <c r="AH11" s="311"/>
      <c r="AI11" s="311"/>
      <c r="AJ11" s="311"/>
      <c r="AK11" s="311"/>
    </row>
    <row r="12" spans="1:37">
      <c r="A12" s="311"/>
      <c r="B12" s="311"/>
      <c r="C12" s="310"/>
      <c r="D12" s="311"/>
      <c r="E12" s="311"/>
      <c r="F12" s="311"/>
      <c r="G12" s="311"/>
      <c r="H12" s="311"/>
      <c r="I12" s="311"/>
      <c r="J12" s="311"/>
      <c r="K12" s="311"/>
      <c r="L12" s="311"/>
      <c r="M12" s="311"/>
      <c r="N12" s="311"/>
      <c r="O12" s="311"/>
      <c r="P12" s="311"/>
      <c r="Q12" s="311"/>
      <c r="R12" s="311"/>
      <c r="S12" s="311"/>
      <c r="T12" s="311"/>
      <c r="U12" s="311"/>
      <c r="V12" s="311"/>
      <c r="W12" s="311"/>
      <c r="X12" s="311"/>
      <c r="Y12" s="311"/>
      <c r="Z12" s="311"/>
      <c r="AA12" s="311"/>
      <c r="AB12" s="311"/>
      <c r="AC12" s="311"/>
      <c r="AD12" s="311"/>
      <c r="AE12" s="311"/>
      <c r="AF12" s="311"/>
      <c r="AG12" s="311"/>
      <c r="AH12" s="311"/>
      <c r="AI12" s="311"/>
      <c r="AJ12" s="311"/>
      <c r="AK12" s="311"/>
    </row>
    <row r="13" spans="1:37">
      <c r="A13" s="311"/>
      <c r="B13" s="311"/>
      <c r="C13" s="310"/>
      <c r="D13" s="311"/>
      <c r="E13" s="311"/>
      <c r="F13" s="311"/>
      <c r="G13" s="311"/>
      <c r="H13" s="311"/>
      <c r="I13" s="311"/>
      <c r="J13" s="311"/>
      <c r="K13" s="311"/>
      <c r="L13" s="311"/>
      <c r="M13" s="311"/>
      <c r="N13" s="311"/>
      <c r="O13" s="311"/>
      <c r="P13" s="311"/>
      <c r="Q13" s="311"/>
      <c r="R13" s="311"/>
      <c r="S13" s="311"/>
      <c r="T13" s="311"/>
      <c r="U13" s="311"/>
      <c r="V13" s="311"/>
      <c r="W13" s="311"/>
      <c r="X13" s="311"/>
      <c r="Y13" s="311"/>
      <c r="Z13" s="311"/>
      <c r="AA13" s="311"/>
      <c r="AB13" s="311"/>
      <c r="AC13" s="311"/>
      <c r="AD13" s="311"/>
      <c r="AE13" s="311"/>
      <c r="AF13" s="311"/>
      <c r="AG13" s="311"/>
      <c r="AH13" s="311"/>
      <c r="AI13" s="311"/>
      <c r="AJ13" s="311"/>
      <c r="AK13" s="311"/>
    </row>
    <row r="14" spans="1:37">
      <c r="A14" s="311"/>
      <c r="B14" s="311"/>
      <c r="C14" s="310"/>
      <c r="D14" s="311"/>
      <c r="E14" s="311"/>
      <c r="F14" s="311"/>
      <c r="G14" s="311"/>
      <c r="H14" s="311"/>
      <c r="I14" s="311"/>
      <c r="J14" s="311"/>
      <c r="K14" s="311"/>
      <c r="L14" s="311"/>
      <c r="M14" s="311"/>
      <c r="N14" s="311"/>
      <c r="O14" s="311"/>
      <c r="P14" s="311"/>
      <c r="Q14" s="311"/>
      <c r="R14" s="311"/>
      <c r="S14" s="311"/>
      <c r="T14" s="311"/>
      <c r="U14" s="311"/>
      <c r="V14" s="311"/>
      <c r="W14" s="311"/>
      <c r="X14" s="311"/>
      <c r="Y14" s="311"/>
      <c r="Z14" s="311"/>
      <c r="AA14" s="311"/>
      <c r="AB14" s="311"/>
      <c r="AC14" s="311"/>
      <c r="AD14" s="311"/>
      <c r="AE14" s="311"/>
      <c r="AF14" s="311"/>
      <c r="AG14" s="311"/>
      <c r="AH14" s="311"/>
      <c r="AI14" s="311"/>
      <c r="AJ14" s="311"/>
      <c r="AK14" s="311"/>
    </row>
    <row r="15" spans="1:37">
      <c r="A15" s="311"/>
      <c r="B15" s="311"/>
      <c r="C15" s="310"/>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311"/>
      <c r="AG15" s="311"/>
      <c r="AH15" s="311"/>
      <c r="AI15" s="311"/>
      <c r="AJ15" s="311"/>
      <c r="AK15" s="311"/>
    </row>
    <row r="16" spans="1:37">
      <c r="A16" s="311"/>
      <c r="B16" s="311"/>
      <c r="C16" s="310"/>
      <c r="D16" s="311"/>
      <c r="E16" s="311"/>
      <c r="F16" s="311"/>
      <c r="G16" s="311"/>
      <c r="H16" s="311"/>
      <c r="I16" s="311"/>
      <c r="J16" s="311"/>
      <c r="K16" s="311"/>
      <c r="L16" s="311"/>
      <c r="M16" s="311"/>
      <c r="N16" s="311"/>
      <c r="O16" s="311"/>
      <c r="P16" s="311"/>
      <c r="Q16" s="311"/>
      <c r="R16" s="311"/>
      <c r="S16" s="311"/>
      <c r="T16" s="311"/>
      <c r="U16" s="311"/>
      <c r="V16" s="311"/>
      <c r="W16" s="311"/>
      <c r="X16" s="311"/>
      <c r="Y16" s="311"/>
      <c r="Z16" s="311"/>
      <c r="AA16" s="311"/>
      <c r="AB16" s="311"/>
      <c r="AC16" s="311"/>
      <c r="AD16" s="311"/>
      <c r="AE16" s="311"/>
      <c r="AF16" s="311"/>
      <c r="AG16" s="311"/>
      <c r="AH16" s="311"/>
      <c r="AI16" s="311"/>
      <c r="AJ16" s="311"/>
      <c r="AK16" s="311"/>
    </row>
    <row r="17" spans="1:37">
      <c r="A17" s="311"/>
      <c r="B17" s="311"/>
      <c r="C17" s="310"/>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311"/>
      <c r="AG17" s="311"/>
      <c r="AH17" s="311"/>
      <c r="AI17" s="311"/>
      <c r="AJ17" s="311"/>
      <c r="AK17" s="311"/>
    </row>
    <row r="18" spans="1:37">
      <c r="A18" s="311"/>
      <c r="B18" s="311"/>
      <c r="C18" s="310"/>
      <c r="D18" s="311"/>
      <c r="E18" s="311"/>
      <c r="F18" s="311"/>
      <c r="G18" s="311"/>
      <c r="H18" s="311"/>
      <c r="I18" s="311"/>
      <c r="J18" s="311"/>
      <c r="K18" s="311"/>
      <c r="L18" s="311"/>
      <c r="M18" s="311"/>
      <c r="N18" s="311"/>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row>
    <row r="19" spans="1:37">
      <c r="A19" s="311"/>
      <c r="B19" s="311"/>
      <c r="C19" s="310"/>
      <c r="D19" s="311"/>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row>
    <row r="20" spans="1:37">
      <c r="A20" s="311"/>
      <c r="B20" s="311"/>
      <c r="C20" s="310"/>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311"/>
      <c r="AE20" s="311"/>
      <c r="AF20" s="311"/>
      <c r="AG20" s="311"/>
      <c r="AH20" s="311"/>
      <c r="AI20" s="311"/>
      <c r="AJ20" s="311"/>
      <c r="AK20" s="311"/>
    </row>
    <row r="21" spans="1:37">
      <c r="A21" s="311"/>
      <c r="B21" s="311"/>
      <c r="C21" s="310"/>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1"/>
      <c r="AI21" s="311"/>
      <c r="AJ21" s="311"/>
      <c r="AK21" s="311"/>
    </row>
    <row r="22" spans="1:37">
      <c r="A22" s="311"/>
      <c r="B22" s="311"/>
      <c r="C22" s="310"/>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row>
    <row r="23" spans="1:37">
      <c r="A23" s="311"/>
      <c r="B23" s="311"/>
      <c r="C23" s="310"/>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1"/>
      <c r="AI23" s="311"/>
      <c r="AJ23" s="311"/>
      <c r="AK23" s="311"/>
    </row>
    <row r="24" spans="1:37">
      <c r="A24" s="311"/>
      <c r="B24" s="311"/>
      <c r="C24" s="310"/>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311"/>
      <c r="AE24" s="311"/>
      <c r="AF24" s="311"/>
      <c r="AG24" s="311"/>
      <c r="AH24" s="311"/>
      <c r="AI24" s="311"/>
      <c r="AJ24" s="311"/>
      <c r="AK24" s="311"/>
    </row>
    <row r="25" spans="1:37">
      <c r="A25" s="311"/>
      <c r="B25" s="311"/>
      <c r="C25" s="310"/>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c r="AF25" s="311"/>
      <c r="AG25" s="311"/>
      <c r="AH25" s="311"/>
      <c r="AI25" s="311"/>
      <c r="AJ25" s="311"/>
      <c r="AK25" s="311"/>
    </row>
    <row r="26" spans="1:37">
      <c r="A26" s="311"/>
      <c r="B26" s="311"/>
      <c r="C26" s="310"/>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311"/>
      <c r="AE26" s="311"/>
      <c r="AF26" s="311"/>
      <c r="AG26" s="311"/>
      <c r="AH26" s="311"/>
      <c r="AI26" s="311"/>
      <c r="AJ26" s="311"/>
      <c r="AK26" s="311"/>
    </row>
    <row r="27" spans="1:37">
      <c r="A27" s="311"/>
      <c r="B27" s="311"/>
      <c r="C27" s="310"/>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311"/>
      <c r="AE27" s="311"/>
      <c r="AF27" s="311"/>
      <c r="AG27" s="311"/>
      <c r="AH27" s="311"/>
      <c r="AI27" s="311"/>
      <c r="AJ27" s="311"/>
      <c r="AK27" s="311"/>
    </row>
    <row r="28" spans="1:37">
      <c r="A28" s="311"/>
      <c r="B28" s="311"/>
      <c r="C28" s="310"/>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311"/>
      <c r="AE28" s="311"/>
      <c r="AF28" s="311"/>
      <c r="AG28" s="311"/>
      <c r="AH28" s="311"/>
      <c r="AI28" s="311"/>
      <c r="AJ28" s="311"/>
      <c r="AK28" s="311"/>
    </row>
    <row r="29" spans="1:37">
      <c r="A29" s="311"/>
      <c r="B29" s="311"/>
      <c r="C29" s="310"/>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311"/>
      <c r="AE29" s="311"/>
      <c r="AF29" s="311"/>
      <c r="AG29" s="311"/>
      <c r="AH29" s="311"/>
      <c r="AI29" s="311"/>
      <c r="AJ29" s="311"/>
      <c r="AK29" s="311"/>
    </row>
    <row r="30" spans="1:37">
      <c r="A30" s="311"/>
      <c r="B30" s="311"/>
      <c r="C30" s="310"/>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c r="AE30" s="311"/>
      <c r="AF30" s="311"/>
      <c r="AG30" s="311"/>
      <c r="AH30" s="311"/>
      <c r="AI30" s="311"/>
      <c r="AJ30" s="311"/>
      <c r="AK30" s="311"/>
    </row>
    <row r="31" spans="1:37">
      <c r="A31" s="311"/>
      <c r="B31" s="311"/>
      <c r="C31" s="310"/>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c r="AE31" s="311"/>
      <c r="AF31" s="311"/>
      <c r="AG31" s="311"/>
      <c r="AH31" s="311"/>
      <c r="AI31" s="311"/>
      <c r="AJ31" s="311"/>
      <c r="AK31" s="311"/>
    </row>
    <row r="32" spans="1:37">
      <c r="A32" s="311"/>
      <c r="B32" s="311"/>
      <c r="C32" s="310"/>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311"/>
      <c r="AF32" s="311"/>
      <c r="AG32" s="311"/>
      <c r="AH32" s="311"/>
      <c r="AI32" s="311"/>
      <c r="AJ32" s="311"/>
      <c r="AK32" s="311"/>
    </row>
    <row r="33" spans="1:37">
      <c r="A33" s="311"/>
      <c r="B33" s="311"/>
      <c r="C33" s="310"/>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1"/>
      <c r="AD33" s="311"/>
      <c r="AE33" s="311"/>
      <c r="AF33" s="311"/>
      <c r="AG33" s="311"/>
      <c r="AH33" s="311"/>
      <c r="AI33" s="311"/>
      <c r="AJ33" s="311"/>
      <c r="AK33" s="311"/>
    </row>
    <row r="34" spans="1:37">
      <c r="A34" s="311"/>
      <c r="B34" s="311"/>
      <c r="C34" s="310"/>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11"/>
      <c r="AK34" s="311"/>
    </row>
    <row r="35" spans="1:37">
      <c r="A35" s="311"/>
      <c r="B35" s="311"/>
      <c r="C35" s="310"/>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311"/>
      <c r="AE35" s="311"/>
      <c r="AF35" s="311"/>
      <c r="AG35" s="311"/>
      <c r="AH35" s="311"/>
      <c r="AI35" s="311"/>
      <c r="AJ35" s="311"/>
      <c r="AK35" s="311"/>
    </row>
    <row r="36" spans="1:37">
      <c r="A36" s="311"/>
      <c r="B36" s="311"/>
      <c r="C36" s="310"/>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311"/>
      <c r="AE36" s="311"/>
      <c r="AF36" s="311"/>
      <c r="AG36" s="311"/>
      <c r="AH36" s="311"/>
      <c r="AI36" s="311"/>
      <c r="AJ36" s="311"/>
      <c r="AK36" s="311"/>
    </row>
    <row r="37" spans="1:37">
      <c r="A37" s="311"/>
      <c r="B37" s="311"/>
      <c r="C37" s="310"/>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311"/>
      <c r="AE37" s="311"/>
      <c r="AF37" s="311"/>
      <c r="AG37" s="311"/>
      <c r="AH37" s="311"/>
      <c r="AI37" s="311"/>
      <c r="AJ37" s="311"/>
      <c r="AK37" s="311"/>
    </row>
    <row r="38" spans="1:37">
      <c r="A38" s="311"/>
      <c r="B38" s="311"/>
      <c r="C38" s="310"/>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row>
    <row r="39" spans="1:37">
      <c r="A39" s="311"/>
      <c r="B39" s="311"/>
      <c r="C39" s="310"/>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311"/>
      <c r="AE39" s="311"/>
      <c r="AF39" s="311"/>
      <c r="AG39" s="311"/>
      <c r="AH39" s="311"/>
      <c r="AI39" s="311"/>
      <c r="AJ39" s="311"/>
      <c r="AK39" s="311"/>
    </row>
    <row r="40" spans="1:37">
      <c r="A40" s="311"/>
      <c r="B40" s="311"/>
      <c r="C40" s="310"/>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311"/>
      <c r="AE40" s="311"/>
      <c r="AF40" s="311"/>
      <c r="AG40" s="311"/>
      <c r="AH40" s="311"/>
      <c r="AI40" s="311"/>
      <c r="AJ40" s="311"/>
      <c r="AK40" s="311"/>
    </row>
    <row r="41" spans="1:37">
      <c r="A41" s="311"/>
      <c r="B41" s="311"/>
      <c r="C41" s="310"/>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311"/>
      <c r="AF41" s="311"/>
      <c r="AG41" s="311"/>
      <c r="AH41" s="311"/>
      <c r="AI41" s="311"/>
      <c r="AJ41" s="311"/>
      <c r="AK41" s="311"/>
    </row>
    <row r="42" spans="1:37">
      <c r="A42" s="311"/>
      <c r="B42" s="311"/>
      <c r="C42" s="310"/>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c r="AD42" s="311"/>
      <c r="AE42" s="311"/>
      <c r="AF42" s="311"/>
      <c r="AG42" s="311"/>
      <c r="AH42" s="311"/>
      <c r="AI42" s="311"/>
      <c r="AJ42" s="311"/>
      <c r="AK42" s="311"/>
    </row>
    <row r="43" spans="1:37">
      <c r="A43" s="311"/>
      <c r="B43" s="311"/>
      <c r="C43" s="310"/>
      <c r="D43" s="311"/>
      <c r="E43" s="311"/>
      <c r="F43" s="311"/>
      <c r="G43" s="311"/>
      <c r="H43" s="311"/>
      <c r="I43" s="311"/>
      <c r="J43" s="311"/>
      <c r="K43" s="311"/>
      <c r="L43" s="311"/>
      <c r="M43" s="311"/>
      <c r="N43" s="311"/>
      <c r="O43" s="311"/>
      <c r="P43" s="311"/>
      <c r="Q43" s="311"/>
      <c r="R43" s="311"/>
      <c r="S43" s="311"/>
      <c r="T43" s="311"/>
      <c r="U43" s="311"/>
      <c r="V43" s="311"/>
      <c r="W43" s="311"/>
      <c r="X43" s="311"/>
      <c r="Y43" s="311"/>
      <c r="Z43" s="311"/>
      <c r="AA43" s="311"/>
      <c r="AB43" s="311"/>
      <c r="AC43" s="311"/>
      <c r="AD43" s="311"/>
      <c r="AE43" s="311"/>
      <c r="AF43" s="311"/>
      <c r="AG43" s="311"/>
      <c r="AH43" s="311"/>
      <c r="AI43" s="311"/>
      <c r="AJ43" s="311"/>
      <c r="AK43" s="311"/>
    </row>
  </sheetData>
  <phoneticPr fontId="54" type="noConversion"/>
  <pageMargins left="0.7" right="0.7" top="0.75" bottom="0.75" header="0.3" footer="0.3"/>
  <customProperties>
    <customPr name="GUID" r:id="rId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DE0D7-302B-42A4-9ED9-A6430D848F3D}">
  <sheetPr codeName="Sheet6"/>
  <dimension ref="A1:AR1048572"/>
  <sheetViews>
    <sheetView zoomScale="80" zoomScaleNormal="80" workbookViewId="0">
      <selection activeCell="G23" sqref="G23"/>
    </sheetView>
  </sheetViews>
  <sheetFormatPr defaultRowHeight="14.45"/>
  <cols>
    <col min="1" max="1" width="76.7109375" bestFit="1" customWidth="1"/>
    <col min="2" max="2" width="14.5703125" customWidth="1"/>
    <col min="3" max="3" width="71.7109375" customWidth="1"/>
    <col min="5" max="5" width="37.5703125" customWidth="1"/>
    <col min="7" max="7" width="25.140625" bestFit="1" customWidth="1"/>
    <col min="8" max="8" width="27.28515625" bestFit="1" customWidth="1"/>
    <col min="9" max="9" width="43.42578125" customWidth="1"/>
    <col min="10" max="10" width="22.42578125" bestFit="1" customWidth="1"/>
    <col min="11" max="11" width="24.85546875" bestFit="1" customWidth="1"/>
    <col min="12" max="12" width="23.7109375" bestFit="1" customWidth="1"/>
    <col min="13" max="13" width="19.5703125" customWidth="1"/>
    <col min="14" max="14" width="15.42578125" customWidth="1"/>
    <col min="15" max="15" width="10.5703125" bestFit="1" customWidth="1"/>
    <col min="16" max="16" width="37.7109375" customWidth="1"/>
    <col min="17" max="17" width="22.28515625" bestFit="1" customWidth="1"/>
    <col min="18" max="18" width="48.5703125" customWidth="1"/>
    <col min="19" max="19" width="33.42578125" customWidth="1"/>
    <col min="20" max="22" width="0" hidden="1" customWidth="1"/>
    <col min="23" max="23" width="30.7109375" customWidth="1"/>
    <col min="25" max="25" width="22.5703125" bestFit="1" customWidth="1"/>
    <col min="28" max="28" width="10.42578125" bestFit="1" customWidth="1"/>
    <col min="30" max="30" width="37.42578125" bestFit="1" customWidth="1"/>
    <col min="31" max="31" width="22.7109375" bestFit="1" customWidth="1"/>
    <col min="33" max="33" width="11.28515625" bestFit="1" customWidth="1"/>
  </cols>
  <sheetData>
    <row r="1" spans="1:36" ht="15" thickBot="1">
      <c r="A1" s="3" t="s">
        <v>360</v>
      </c>
    </row>
    <row r="3" spans="1:36" ht="15" thickBot="1">
      <c r="A3" s="4" t="s">
        <v>294</v>
      </c>
      <c r="C3" s="4" t="s">
        <v>361</v>
      </c>
      <c r="E3" s="4" t="s">
        <v>362</v>
      </c>
      <c r="G3" s="4" t="s">
        <v>363</v>
      </c>
      <c r="H3" s="4"/>
      <c r="I3" s="4" t="s">
        <v>189</v>
      </c>
      <c r="J3" s="4" t="s">
        <v>364</v>
      </c>
      <c r="M3" s="7" t="s">
        <v>365</v>
      </c>
      <c r="P3" t="s">
        <v>366</v>
      </c>
      <c r="Q3" t="s">
        <v>367</v>
      </c>
      <c r="R3" t="s">
        <v>368</v>
      </c>
      <c r="S3" s="10" t="s">
        <v>369</v>
      </c>
      <c r="T3" s="11" t="s">
        <v>370</v>
      </c>
      <c r="U3" s="9"/>
      <c r="W3" s="2" t="s">
        <v>371</v>
      </c>
      <c r="Y3" s="2" t="s">
        <v>372</v>
      </c>
      <c r="AB3" s="2" t="s">
        <v>373</v>
      </c>
      <c r="AD3" s="78" t="s">
        <v>374</v>
      </c>
      <c r="AE3" t="s">
        <v>375</v>
      </c>
      <c r="AG3" t="s">
        <v>376</v>
      </c>
      <c r="AJ3" s="283" t="str" cm="1">
        <f t="array" ref="AJ3">IF(ISNUMBER(D11)=FALSE,"",INDEX('Backing Sheet'!$N$4:$N$16,((MONTH(INDEX('Backing Sheet'!$N$4:$N$16,COUNTIF('Backing Sheet'!$N$4:$N$16,"&lt;"&amp;D11)+1))-3)+((YEAR(INDEX('Backing Sheet'!$N$4:$N$16,COUNTIF('Backing Sheet'!$N$4:$N$16,"&lt;"&amp;D11)+1))-2023)*12))))</f>
        <v/>
      </c>
    </row>
    <row r="4" spans="1:36" ht="15" thickBot="1">
      <c r="A4" t="s">
        <v>377</v>
      </c>
      <c r="C4" t="s">
        <v>378</v>
      </c>
      <c r="E4" t="s">
        <v>215</v>
      </c>
      <c r="G4" t="s">
        <v>137</v>
      </c>
      <c r="I4" t="s">
        <v>379</v>
      </c>
      <c r="J4" t="s">
        <v>380</v>
      </c>
      <c r="K4" s="31">
        <v>44661</v>
      </c>
      <c r="M4" s="8">
        <v>44656</v>
      </c>
      <c r="N4" s="211">
        <v>45000</v>
      </c>
      <c r="P4" s="62" t="s">
        <v>381</v>
      </c>
      <c r="Q4" t="s">
        <v>382</v>
      </c>
      <c r="R4" t="s">
        <v>383</v>
      </c>
      <c r="S4" s="14" t="s">
        <v>384</v>
      </c>
      <c r="T4" s="12">
        <v>1</v>
      </c>
      <c r="U4" s="13" t="s">
        <v>385</v>
      </c>
      <c r="W4" t="s">
        <v>386</v>
      </c>
      <c r="X4" t="s">
        <v>387</v>
      </c>
      <c r="Y4" s="14" t="s">
        <v>388</v>
      </c>
      <c r="AB4" s="6">
        <f ca="1">TODAY()</f>
        <v>45875</v>
      </c>
      <c r="AD4" s="79" t="s">
        <v>381</v>
      </c>
      <c r="AE4" s="81">
        <v>1</v>
      </c>
      <c r="AG4" t="s">
        <v>139</v>
      </c>
    </row>
    <row r="5" spans="1:36" ht="15" thickBot="1">
      <c r="A5" t="s">
        <v>96</v>
      </c>
      <c r="C5" t="s">
        <v>389</v>
      </c>
      <c r="E5" t="s">
        <v>390</v>
      </c>
      <c r="G5" t="s">
        <v>391</v>
      </c>
      <c r="I5" t="s">
        <v>392</v>
      </c>
      <c r="J5" t="s">
        <v>393</v>
      </c>
      <c r="K5" s="31">
        <v>44691</v>
      </c>
      <c r="M5" s="8">
        <v>44686</v>
      </c>
      <c r="N5" s="212">
        <v>45030</v>
      </c>
      <c r="P5" s="62" t="s">
        <v>394</v>
      </c>
      <c r="Q5" t="s">
        <v>382</v>
      </c>
      <c r="R5" t="s">
        <v>395</v>
      </c>
      <c r="S5" s="14" t="s">
        <v>396</v>
      </c>
      <c r="T5" s="12">
        <v>2</v>
      </c>
      <c r="U5" s="13" t="s">
        <v>397</v>
      </c>
      <c r="W5" t="s">
        <v>398</v>
      </c>
      <c r="X5" t="s">
        <v>387</v>
      </c>
      <c r="Y5" s="14" t="s">
        <v>396</v>
      </c>
      <c r="AD5" s="79" t="s">
        <v>394</v>
      </c>
      <c r="AG5" t="s">
        <v>136</v>
      </c>
    </row>
    <row r="6" spans="1:36" ht="15" thickBot="1">
      <c r="A6" t="s">
        <v>399</v>
      </c>
      <c r="G6" t="s">
        <v>400</v>
      </c>
      <c r="I6" t="s">
        <v>401</v>
      </c>
      <c r="J6" t="s">
        <v>402</v>
      </c>
      <c r="K6" s="31">
        <v>44722</v>
      </c>
      <c r="M6" s="8">
        <v>44717</v>
      </c>
      <c r="N6" s="212">
        <v>45061</v>
      </c>
      <c r="P6" s="62" t="s">
        <v>403</v>
      </c>
      <c r="Q6" t="s">
        <v>382</v>
      </c>
      <c r="R6" t="s">
        <v>395</v>
      </c>
      <c r="S6" t="s">
        <v>404</v>
      </c>
      <c r="T6" s="12">
        <v>3</v>
      </c>
      <c r="U6" s="13" t="s">
        <v>405</v>
      </c>
      <c r="W6" t="s">
        <v>406</v>
      </c>
      <c r="X6" t="s">
        <v>387</v>
      </c>
      <c r="Y6" s="15" t="s">
        <v>60</v>
      </c>
      <c r="AD6" s="79" t="s">
        <v>403</v>
      </c>
    </row>
    <row r="7" spans="1:36" ht="15" thickBot="1">
      <c r="A7" t="s">
        <v>407</v>
      </c>
      <c r="G7" t="s">
        <v>408</v>
      </c>
      <c r="J7" t="s">
        <v>409</v>
      </c>
      <c r="K7" s="31">
        <v>44752</v>
      </c>
      <c r="M7" s="8">
        <v>44747</v>
      </c>
      <c r="N7" s="212">
        <v>45092</v>
      </c>
      <c r="P7" s="62" t="s">
        <v>410</v>
      </c>
      <c r="Q7" t="s">
        <v>382</v>
      </c>
      <c r="S7" s="15" t="s">
        <v>60</v>
      </c>
      <c r="T7" s="12">
        <v>4</v>
      </c>
      <c r="U7" s="13" t="s">
        <v>411</v>
      </c>
      <c r="W7" t="s">
        <v>113</v>
      </c>
      <c r="X7" t="s">
        <v>387</v>
      </c>
      <c r="Y7" s="15" t="s">
        <v>114</v>
      </c>
      <c r="AD7" s="79" t="s">
        <v>410</v>
      </c>
    </row>
    <row r="8" spans="1:36" ht="15" thickBot="1">
      <c r="A8" t="s">
        <v>412</v>
      </c>
      <c r="J8" t="s">
        <v>413</v>
      </c>
      <c r="K8" s="31">
        <v>44783</v>
      </c>
      <c r="M8" s="8">
        <v>44778</v>
      </c>
      <c r="N8" s="212">
        <v>45121</v>
      </c>
      <c r="P8" s="62" t="s">
        <v>414</v>
      </c>
      <c r="Q8" t="s">
        <v>382</v>
      </c>
      <c r="S8" s="15" t="s">
        <v>114</v>
      </c>
      <c r="T8" s="12">
        <v>5</v>
      </c>
      <c r="U8" s="13" t="s">
        <v>415</v>
      </c>
      <c r="W8" t="s">
        <v>114</v>
      </c>
      <c r="X8" t="s">
        <v>387</v>
      </c>
      <c r="Y8" s="15" t="s">
        <v>115</v>
      </c>
      <c r="AD8" s="79" t="s">
        <v>414</v>
      </c>
    </row>
    <row r="9" spans="1:36" ht="15" thickBot="1">
      <c r="J9" t="s">
        <v>416</v>
      </c>
      <c r="K9" s="31">
        <v>44814</v>
      </c>
      <c r="M9" s="8">
        <v>44809</v>
      </c>
      <c r="N9" s="212">
        <v>45153</v>
      </c>
      <c r="P9" s="62" t="s">
        <v>417</v>
      </c>
      <c r="Q9" t="s">
        <v>382</v>
      </c>
      <c r="S9" s="15" t="s">
        <v>115</v>
      </c>
      <c r="T9" s="12">
        <v>6</v>
      </c>
      <c r="U9" s="13" t="s">
        <v>418</v>
      </c>
      <c r="W9" t="s">
        <v>115</v>
      </c>
      <c r="X9" t="s">
        <v>387</v>
      </c>
      <c r="Y9" s="16" t="s">
        <v>419</v>
      </c>
      <c r="Z9" s="18"/>
      <c r="AD9" s="79" t="s">
        <v>417</v>
      </c>
    </row>
    <row r="10" spans="1:36" ht="15" thickBot="1">
      <c r="J10" t="s">
        <v>420</v>
      </c>
      <c r="K10" s="31">
        <v>44844</v>
      </c>
      <c r="M10" s="8">
        <v>44839</v>
      </c>
      <c r="N10" s="212">
        <v>45184</v>
      </c>
      <c r="P10" s="62" t="s">
        <v>421</v>
      </c>
      <c r="Q10" t="s">
        <v>382</v>
      </c>
      <c r="S10" s="16" t="s">
        <v>419</v>
      </c>
      <c r="T10" s="12"/>
      <c r="U10" s="13"/>
      <c r="W10" t="s">
        <v>116</v>
      </c>
      <c r="X10" t="s">
        <v>387</v>
      </c>
      <c r="Y10" t="s">
        <v>117</v>
      </c>
      <c r="Z10" s="18"/>
      <c r="AD10" s="79" t="s">
        <v>421</v>
      </c>
    </row>
    <row r="11" spans="1:36" ht="15" thickBot="1">
      <c r="J11" t="s">
        <v>422</v>
      </c>
      <c r="K11" s="31">
        <v>44875</v>
      </c>
      <c r="M11" s="8">
        <v>44870</v>
      </c>
      <c r="N11" s="212">
        <v>45212</v>
      </c>
      <c r="P11" s="62" t="s">
        <v>423</v>
      </c>
      <c r="Q11" t="s">
        <v>382</v>
      </c>
      <c r="S11" s="17" t="s">
        <v>424</v>
      </c>
      <c r="T11" s="9"/>
      <c r="U11" s="12"/>
      <c r="W11" t="s">
        <v>117</v>
      </c>
      <c r="X11" t="s">
        <v>387</v>
      </c>
      <c r="Y11" s="19" t="s">
        <v>118</v>
      </c>
      <c r="Z11" s="17" t="s">
        <v>425</v>
      </c>
      <c r="AA11" s="18" t="s">
        <v>426</v>
      </c>
      <c r="AD11" s="79" t="s">
        <v>423</v>
      </c>
    </row>
    <row r="12" spans="1:36" ht="15" thickBot="1">
      <c r="J12" t="s">
        <v>427</v>
      </c>
      <c r="K12" s="31">
        <v>44905</v>
      </c>
      <c r="M12" s="8">
        <v>44900</v>
      </c>
      <c r="N12" s="212">
        <v>45245</v>
      </c>
      <c r="P12" s="62" t="s">
        <v>428</v>
      </c>
      <c r="Q12" t="s">
        <v>382</v>
      </c>
      <c r="S12" s="18" t="s">
        <v>429</v>
      </c>
      <c r="T12" s="9"/>
      <c r="U12" s="12"/>
      <c r="W12" t="s">
        <v>118</v>
      </c>
      <c r="X12" t="s">
        <v>387</v>
      </c>
      <c r="Y12" s="20" t="s">
        <v>430</v>
      </c>
      <c r="AD12" s="79" t="s">
        <v>428</v>
      </c>
    </row>
    <row r="13" spans="1:36" ht="15" thickBot="1">
      <c r="J13" t="s">
        <v>431</v>
      </c>
      <c r="K13" s="31">
        <v>44936</v>
      </c>
      <c r="M13" s="8">
        <v>44931</v>
      </c>
      <c r="N13" s="212">
        <v>45275</v>
      </c>
      <c r="P13" s="62" t="s">
        <v>432</v>
      </c>
      <c r="Q13" t="s">
        <v>433</v>
      </c>
      <c r="S13" s="19" t="s">
        <v>118</v>
      </c>
      <c r="W13" t="s">
        <v>119</v>
      </c>
      <c r="X13" t="s">
        <v>387</v>
      </c>
      <c r="Y13" s="20" t="s">
        <v>434</v>
      </c>
    </row>
    <row r="14" spans="1:36" ht="15" thickBot="1">
      <c r="J14" t="s">
        <v>435</v>
      </c>
      <c r="K14" s="31">
        <v>44967</v>
      </c>
      <c r="M14" s="8">
        <v>44962</v>
      </c>
      <c r="N14" s="212">
        <v>45306</v>
      </c>
      <c r="P14" s="62" t="s">
        <v>436</v>
      </c>
      <c r="Q14" t="s">
        <v>433</v>
      </c>
      <c r="S14" s="20" t="s">
        <v>430</v>
      </c>
    </row>
    <row r="15" spans="1:36" ht="27" customHeight="1" thickBot="1">
      <c r="J15" t="s">
        <v>437</v>
      </c>
      <c r="K15" s="31">
        <v>44995</v>
      </c>
      <c r="M15" s="8">
        <v>44990</v>
      </c>
      <c r="N15" s="212">
        <v>45337</v>
      </c>
      <c r="P15" s="62" t="s">
        <v>438</v>
      </c>
      <c r="Q15" t="s">
        <v>433</v>
      </c>
      <c r="S15" s="20"/>
      <c r="Y15" s="20"/>
    </row>
    <row r="16" spans="1:36" ht="15" thickBot="1">
      <c r="M16" s="8">
        <v>45021</v>
      </c>
      <c r="N16" s="213">
        <v>45366</v>
      </c>
      <c r="P16" s="62" t="s">
        <v>439</v>
      </c>
      <c r="Q16" t="s">
        <v>433</v>
      </c>
    </row>
    <row r="17" spans="6:44" ht="15" thickBot="1">
      <c r="M17" s="6"/>
      <c r="P17" s="62" t="s">
        <v>440</v>
      </c>
      <c r="Q17" t="s">
        <v>433</v>
      </c>
    </row>
    <row r="18" spans="6:44" ht="15" thickBot="1">
      <c r="M18" s="6"/>
      <c r="P18" s="62" t="s">
        <v>441</v>
      </c>
      <c r="Q18" t="s">
        <v>433</v>
      </c>
    </row>
    <row r="19" spans="6:44" ht="15" thickBot="1">
      <c r="M19" s="6"/>
      <c r="O19" s="5"/>
      <c r="P19" s="62" t="s">
        <v>442</v>
      </c>
      <c r="Q19" t="s">
        <v>433</v>
      </c>
    </row>
    <row r="20" spans="6:44" ht="15" thickBot="1">
      <c r="M20" s="6"/>
      <c r="P20" s="62" t="s">
        <v>443</v>
      </c>
      <c r="Q20" t="s">
        <v>433</v>
      </c>
    </row>
    <row r="21" spans="6:44" ht="15" thickBot="1">
      <c r="J21" s="2" t="s">
        <v>51</v>
      </c>
      <c r="K21" s="2" t="s">
        <v>444</v>
      </c>
      <c r="L21" s="2" t="s">
        <v>445</v>
      </c>
      <c r="M21" s="214" t="s">
        <v>446</v>
      </c>
      <c r="P21" s="62" t="s">
        <v>447</v>
      </c>
      <c r="Q21" t="s">
        <v>433</v>
      </c>
      <c r="AH21" s="281"/>
      <c r="AI21" s="281"/>
      <c r="AJ21" s="281"/>
      <c r="AK21" s="281"/>
      <c r="AL21" s="281"/>
      <c r="AM21" s="281"/>
      <c r="AN21" s="281"/>
      <c r="AO21" s="281"/>
      <c r="AP21" s="281"/>
      <c r="AQ21" s="281"/>
      <c r="AR21" s="281"/>
    </row>
    <row r="22" spans="6:44" ht="15" thickBot="1">
      <c r="L22" s="6"/>
      <c r="M22" s="6"/>
      <c r="P22" s="62" t="s">
        <v>448</v>
      </c>
      <c r="Q22" t="s">
        <v>433</v>
      </c>
      <c r="Z22" s="281"/>
    </row>
    <row r="23" spans="6:44" ht="15" thickBot="1">
      <c r="J23">
        <v>0</v>
      </c>
      <c r="K23" t="s">
        <v>449</v>
      </c>
      <c r="L23" s="6">
        <v>45333</v>
      </c>
      <c r="M23" s="6">
        <v>45359</v>
      </c>
      <c r="P23" s="62" t="s">
        <v>450</v>
      </c>
      <c r="Q23" t="s">
        <v>433</v>
      </c>
      <c r="Z23" s="281"/>
    </row>
    <row r="24" spans="6:44" ht="15" thickBot="1">
      <c r="H24" s="225" t="s">
        <v>451</v>
      </c>
      <c r="J24">
        <v>1</v>
      </c>
      <c r="K24" t="s">
        <v>452</v>
      </c>
      <c r="L24" s="6">
        <v>45360</v>
      </c>
      <c r="M24" s="6">
        <v>45392</v>
      </c>
      <c r="P24" s="62" t="s">
        <v>453</v>
      </c>
      <c r="Q24" t="s">
        <v>433</v>
      </c>
      <c r="Z24" s="281"/>
    </row>
    <row r="25" spans="6:44" ht="15" thickBot="1">
      <c r="F25">
        <v>2</v>
      </c>
      <c r="G25" t="s">
        <v>454</v>
      </c>
      <c r="H25" s="6">
        <v>45393</v>
      </c>
      <c r="I25" s="6">
        <v>45422</v>
      </c>
      <c r="L25" s="62" t="s">
        <v>455</v>
      </c>
      <c r="M25" t="s">
        <v>433</v>
      </c>
      <c r="Z25" s="281"/>
    </row>
    <row r="26" spans="6:44" ht="15" thickBot="1">
      <c r="F26">
        <v>3</v>
      </c>
      <c r="G26" t="s">
        <v>456</v>
      </c>
      <c r="H26" s="6">
        <v>45423</v>
      </c>
      <c r="I26" s="6">
        <v>45453</v>
      </c>
      <c r="L26" s="62" t="s">
        <v>457</v>
      </c>
      <c r="M26" t="s">
        <v>433</v>
      </c>
      <c r="Z26" s="281"/>
    </row>
    <row r="27" spans="6:44" ht="15" thickBot="1">
      <c r="F27">
        <v>4</v>
      </c>
      <c r="G27" t="s">
        <v>458</v>
      </c>
      <c r="H27" s="6">
        <v>45454</v>
      </c>
      <c r="I27" s="6">
        <v>45483</v>
      </c>
      <c r="L27" s="62" t="s">
        <v>459</v>
      </c>
      <c r="M27" t="s">
        <v>433</v>
      </c>
      <c r="P27" s="299" t="s">
        <v>460</v>
      </c>
      <c r="Z27" s="281"/>
    </row>
    <row r="28" spans="6:44" ht="15" thickBot="1">
      <c r="F28">
        <v>5</v>
      </c>
      <c r="G28" t="s">
        <v>461</v>
      </c>
      <c r="H28" s="6">
        <v>45484</v>
      </c>
      <c r="I28" s="6">
        <v>45513</v>
      </c>
      <c r="L28" s="62" t="s">
        <v>462</v>
      </c>
      <c r="M28" t="s">
        <v>433</v>
      </c>
      <c r="P28" s="299" t="s">
        <v>463</v>
      </c>
      <c r="Z28" s="281"/>
    </row>
    <row r="29" spans="6:44" ht="15" thickBot="1">
      <c r="F29">
        <v>6</v>
      </c>
      <c r="G29" t="s">
        <v>464</v>
      </c>
      <c r="H29" s="6">
        <v>45514</v>
      </c>
      <c r="I29" s="6">
        <v>45545</v>
      </c>
      <c r="L29" s="62" t="s">
        <v>465</v>
      </c>
      <c r="M29" t="s">
        <v>433</v>
      </c>
      <c r="P29" s="299" t="s">
        <v>182</v>
      </c>
      <c r="Z29" s="281"/>
    </row>
    <row r="30" spans="6:44" ht="15" thickBot="1">
      <c r="F30">
        <v>7</v>
      </c>
      <c r="G30" t="s">
        <v>466</v>
      </c>
      <c r="H30" s="6">
        <v>45546</v>
      </c>
      <c r="I30" s="6">
        <v>45575</v>
      </c>
      <c r="L30" s="62" t="s">
        <v>467</v>
      </c>
      <c r="M30" t="s">
        <v>433</v>
      </c>
      <c r="P30" s="299" t="s">
        <v>468</v>
      </c>
      <c r="Z30" s="281"/>
    </row>
    <row r="31" spans="6:44" ht="15" thickBot="1">
      <c r="F31">
        <v>8</v>
      </c>
      <c r="G31" t="s">
        <v>469</v>
      </c>
      <c r="H31" s="6">
        <v>45576</v>
      </c>
      <c r="I31" s="6">
        <v>45604</v>
      </c>
      <c r="L31" s="62" t="s">
        <v>470</v>
      </c>
      <c r="M31" t="s">
        <v>433</v>
      </c>
      <c r="P31" s="299" t="s">
        <v>184</v>
      </c>
      <c r="Z31" s="281"/>
    </row>
    <row r="32" spans="6:44" ht="15" thickBot="1">
      <c r="F32">
        <v>9</v>
      </c>
      <c r="G32" t="s">
        <v>471</v>
      </c>
      <c r="H32" s="6">
        <v>45605</v>
      </c>
      <c r="I32" s="6">
        <v>45636</v>
      </c>
      <c r="L32" s="62" t="s">
        <v>472</v>
      </c>
      <c r="M32" t="s">
        <v>433</v>
      </c>
      <c r="P32" s="299" t="s">
        <v>473</v>
      </c>
      <c r="Z32" s="281"/>
    </row>
    <row r="33" spans="6:16" ht="15" thickBot="1">
      <c r="F33">
        <v>10</v>
      </c>
      <c r="G33" t="s">
        <v>474</v>
      </c>
      <c r="H33" s="6">
        <v>45637</v>
      </c>
      <c r="I33" s="6">
        <v>45667</v>
      </c>
      <c r="L33" s="62" t="s">
        <v>475</v>
      </c>
      <c r="M33" t="s">
        <v>433</v>
      </c>
      <c r="P33" s="299" t="s">
        <v>476</v>
      </c>
    </row>
    <row r="34" spans="6:16" ht="15" thickBot="1">
      <c r="F34">
        <v>11</v>
      </c>
      <c r="G34" t="s">
        <v>477</v>
      </c>
      <c r="H34" s="6">
        <v>45668</v>
      </c>
      <c r="I34" s="6">
        <v>45698</v>
      </c>
      <c r="L34" s="62" t="s">
        <v>478</v>
      </c>
      <c r="M34" t="s">
        <v>433</v>
      </c>
      <c r="P34" s="299" t="s">
        <v>479</v>
      </c>
    </row>
    <row r="35" spans="6:16" ht="15" thickBot="1">
      <c r="F35">
        <v>12</v>
      </c>
      <c r="G35" t="s">
        <v>480</v>
      </c>
      <c r="H35" s="6">
        <v>45699</v>
      </c>
      <c r="I35" s="6">
        <v>45726</v>
      </c>
      <c r="L35" s="62" t="s">
        <v>481</v>
      </c>
      <c r="M35" t="s">
        <v>433</v>
      </c>
      <c r="P35" s="299" t="s">
        <v>482</v>
      </c>
    </row>
    <row r="36" spans="6:16" ht="15" thickBot="1">
      <c r="L36" s="62" t="s">
        <v>483</v>
      </c>
      <c r="M36" t="s">
        <v>433</v>
      </c>
      <c r="P36" s="299" t="s">
        <v>484</v>
      </c>
    </row>
    <row r="37" spans="6:16" ht="15" thickBot="1">
      <c r="L37" s="62" t="s">
        <v>485</v>
      </c>
      <c r="M37" t="s">
        <v>433</v>
      </c>
      <c r="P37" s="299" t="s">
        <v>433</v>
      </c>
    </row>
    <row r="38" spans="6:16" ht="15" thickBot="1">
      <c r="L38" s="62" t="s">
        <v>486</v>
      </c>
      <c r="M38" t="s">
        <v>433</v>
      </c>
      <c r="P38" s="299"/>
    </row>
    <row r="39" spans="6:16" ht="15" thickBot="1">
      <c r="L39" s="62" t="s">
        <v>487</v>
      </c>
      <c r="M39" t="s">
        <v>433</v>
      </c>
    </row>
    <row r="40" spans="6:16" ht="15" thickBot="1">
      <c r="L40" s="62" t="s">
        <v>488</v>
      </c>
      <c r="M40" t="s">
        <v>433</v>
      </c>
    </row>
    <row r="41" spans="6:16" ht="15" thickBot="1">
      <c r="L41" s="62" t="s">
        <v>489</v>
      </c>
      <c r="M41" t="s">
        <v>433</v>
      </c>
    </row>
    <row r="42" spans="6:16">
      <c r="L42" s="63" t="s">
        <v>490</v>
      </c>
      <c r="M42" t="s">
        <v>433</v>
      </c>
    </row>
    <row r="43" spans="6:16">
      <c r="L43" t="s">
        <v>491</v>
      </c>
    </row>
    <row r="44" spans="6:16">
      <c r="L44" t="s">
        <v>492</v>
      </c>
    </row>
    <row r="45" spans="6:16">
      <c r="L45" t="s">
        <v>493</v>
      </c>
    </row>
    <row r="46" spans="6:16">
      <c r="L46" t="s">
        <v>494</v>
      </c>
    </row>
    <row r="47" spans="6:16">
      <c r="L47" t="s">
        <v>495</v>
      </c>
    </row>
    <row r="48" spans="6:16">
      <c r="L48" t="s">
        <v>496</v>
      </c>
    </row>
    <row r="49" spans="12:12">
      <c r="L49" t="s">
        <v>497</v>
      </c>
    </row>
    <row r="50" spans="12:12">
      <c r="L50" t="s">
        <v>498</v>
      </c>
    </row>
    <row r="51" spans="12:12">
      <c r="L51" t="s">
        <v>499</v>
      </c>
    </row>
    <row r="52" spans="12:12">
      <c r="L52" t="s">
        <v>500</v>
      </c>
    </row>
    <row r="53" spans="12:12">
      <c r="L53" t="s">
        <v>501</v>
      </c>
    </row>
    <row r="54" spans="12:12">
      <c r="L54" t="s">
        <v>502</v>
      </c>
    </row>
    <row r="55" spans="12:12">
      <c r="L55" t="s">
        <v>503</v>
      </c>
    </row>
    <row r="56" spans="12:12">
      <c r="L56" t="s">
        <v>504</v>
      </c>
    </row>
    <row r="57" spans="12:12">
      <c r="L57" t="s">
        <v>505</v>
      </c>
    </row>
    <row r="58" spans="12:12">
      <c r="L58" t="s">
        <v>506</v>
      </c>
    </row>
    <row r="59" spans="12:12">
      <c r="L59" t="s">
        <v>507</v>
      </c>
    </row>
    <row r="60" spans="12:12">
      <c r="L60" t="s">
        <v>508</v>
      </c>
    </row>
    <row r="61" spans="12:12">
      <c r="L61" t="s">
        <v>509</v>
      </c>
    </row>
    <row r="62" spans="12:12">
      <c r="L62" t="s">
        <v>510</v>
      </c>
    </row>
    <row r="63" spans="12:12">
      <c r="L63" t="s">
        <v>511</v>
      </c>
    </row>
    <row r="64" spans="12:12">
      <c r="L64" t="s">
        <v>512</v>
      </c>
    </row>
    <row r="65" spans="12:12">
      <c r="L65" t="s">
        <v>513</v>
      </c>
    </row>
    <row r="66" spans="12:12">
      <c r="L66" t="s">
        <v>514</v>
      </c>
    </row>
    <row r="67" spans="12:12">
      <c r="L67" t="s">
        <v>515</v>
      </c>
    </row>
    <row r="1048572" spans="10:10">
      <c r="J1048572" s="5"/>
    </row>
  </sheetData>
  <sortState xmlns:xlrd2="http://schemas.microsoft.com/office/spreadsheetml/2017/richdata2" ref="P4:P42">
    <sortCondition ref="P4:P42"/>
  </sortState>
  <conditionalFormatting sqref="N4:N16">
    <cfRule type="cellIs" dxfId="1" priority="1" operator="lessThan">
      <formula>$D$11</formula>
    </cfRule>
    <cfRule type="cellIs" dxfId="0" priority="2" operator="greaterThan">
      <formula>$D$11</formula>
    </cfRule>
  </conditionalFormatting>
  <pageMargins left="0.7" right="0.7" top="0.75" bottom="0.75" header="0.3" footer="0.3"/>
  <pageSetup paperSize="9" orientation="portrait" horizontalDpi="200" verticalDpi="200" r:id="rId1"/>
  <customProperties>
    <customPr name="GUID" r:id="rId2"/>
  </customPropertie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0B11C-7F4E-4984-A173-C5FC089704FA}">
  <sheetPr codeName="Sheet8">
    <tabColor rgb="FFF4FFF5"/>
    <pageSetUpPr fitToPage="1"/>
  </sheetPr>
  <dimension ref="B1:T209"/>
  <sheetViews>
    <sheetView showGridLines="0" topLeftCell="C145" zoomScale="55" zoomScaleNormal="55" zoomScaleSheetLayoutView="40" workbookViewId="0">
      <selection activeCell="C146" sqref="C146"/>
    </sheetView>
  </sheetViews>
  <sheetFormatPr defaultColWidth="9.42578125" defaultRowHeight="15.6"/>
  <cols>
    <col min="1" max="1" width="3.42578125" style="313" customWidth="1"/>
    <col min="2" max="2" width="2.42578125" style="313" customWidth="1"/>
    <col min="3" max="3" width="16.42578125" style="313" customWidth="1"/>
    <col min="4" max="4" width="30.28515625" style="313" customWidth="1"/>
    <col min="5" max="5" width="32.7109375" style="313" customWidth="1"/>
    <col min="6" max="6" width="26.28515625" style="313" customWidth="1"/>
    <col min="7" max="7" width="16.42578125" style="313" customWidth="1"/>
    <col min="8" max="8" width="17.42578125" style="313" customWidth="1"/>
    <col min="9" max="9" width="9.42578125" style="313"/>
    <col min="10" max="10" width="17.7109375" style="313" customWidth="1"/>
    <col min="11" max="16" width="9.42578125" style="313"/>
    <col min="17" max="17" width="25.5703125" style="313" customWidth="1"/>
    <col min="18" max="18" width="9.42578125" style="313"/>
    <col min="19" max="19" width="9.42578125" style="313" customWidth="1"/>
    <col min="20" max="20" width="3.5703125" style="313" customWidth="1"/>
    <col min="21" max="16384" width="9.42578125" style="313"/>
  </cols>
  <sheetData>
    <row r="1" spans="2:20" ht="16.350000000000001" customHeight="1"/>
    <row r="2" spans="2:20" ht="16.5" customHeight="1">
      <c r="B2" s="474"/>
      <c r="C2" s="474"/>
      <c r="D2" s="474"/>
      <c r="E2" s="474"/>
      <c r="F2" s="474"/>
      <c r="G2" s="474"/>
      <c r="H2" s="474"/>
      <c r="I2" s="474"/>
      <c r="J2" s="474"/>
      <c r="K2" s="474"/>
      <c r="L2" s="474"/>
      <c r="M2" s="474"/>
      <c r="N2" s="474"/>
      <c r="O2" s="474"/>
      <c r="P2" s="474"/>
      <c r="Q2" s="474"/>
      <c r="R2" s="474"/>
      <c r="S2" s="474"/>
      <c r="T2" s="34"/>
    </row>
    <row r="3" spans="2:20" ht="72.599999999999994" customHeight="1">
      <c r="B3" s="34"/>
      <c r="C3" s="475" t="s">
        <v>15</v>
      </c>
      <c r="D3" s="475"/>
      <c r="E3" s="475"/>
      <c r="F3" s="475"/>
      <c r="G3" s="475"/>
      <c r="H3" s="475"/>
      <c r="I3" s="475"/>
      <c r="J3" s="475"/>
      <c r="K3" s="475"/>
      <c r="L3" s="475"/>
      <c r="M3" s="475"/>
      <c r="N3" s="475"/>
      <c r="O3" s="475"/>
      <c r="P3" s="475"/>
      <c r="Q3" s="35"/>
      <c r="R3" s="35"/>
      <c r="S3" s="36"/>
      <c r="T3" s="34"/>
    </row>
    <row r="4" spans="2:20" ht="10.35" customHeight="1">
      <c r="B4" s="34"/>
      <c r="C4" s="37"/>
      <c r="D4" s="37"/>
      <c r="E4" s="37"/>
      <c r="F4" s="37"/>
      <c r="G4" s="37"/>
      <c r="H4" s="37"/>
      <c r="I4" s="37"/>
      <c r="J4" s="37"/>
      <c r="K4" s="38"/>
      <c r="L4" s="38"/>
      <c r="M4" s="37"/>
      <c r="N4" s="37"/>
      <c r="O4" s="37"/>
      <c r="P4" s="37"/>
      <c r="Q4" s="39"/>
      <c r="R4" s="39"/>
      <c r="S4" s="40"/>
      <c r="T4" s="34"/>
    </row>
    <row r="5" spans="2:20" s="314" customFormat="1" ht="22.5" customHeight="1">
      <c r="B5" s="71"/>
      <c r="C5" s="476" t="s">
        <v>16</v>
      </c>
      <c r="D5" s="477"/>
      <c r="E5" s="477"/>
      <c r="F5" s="477"/>
      <c r="G5" s="477"/>
      <c r="H5" s="477"/>
      <c r="I5" s="477"/>
      <c r="J5" s="477"/>
      <c r="K5" s="477"/>
      <c r="L5" s="477"/>
      <c r="M5" s="477"/>
      <c r="N5" s="477"/>
      <c r="O5" s="477"/>
      <c r="P5" s="477"/>
      <c r="Q5" s="477"/>
      <c r="R5" s="73"/>
      <c r="S5" s="74"/>
      <c r="T5" s="71"/>
    </row>
    <row r="6" spans="2:20" s="314" customFormat="1" ht="9" customHeight="1">
      <c r="B6" s="71"/>
      <c r="C6" s="75"/>
      <c r="D6" s="76"/>
      <c r="E6" s="76"/>
      <c r="F6" s="76"/>
      <c r="G6" s="76"/>
      <c r="H6" s="76"/>
      <c r="I6" s="76"/>
      <c r="J6" s="76"/>
      <c r="K6" s="76"/>
      <c r="L6" s="76"/>
      <c r="M6" s="76"/>
      <c r="N6" s="76"/>
      <c r="O6" s="76"/>
      <c r="P6" s="76"/>
      <c r="Q6" s="76"/>
      <c r="R6" s="73"/>
      <c r="S6" s="74"/>
      <c r="T6" s="71"/>
    </row>
    <row r="7" spans="2:20" ht="9.6" customHeight="1">
      <c r="B7" s="34"/>
      <c r="C7" s="65"/>
      <c r="D7" s="66"/>
      <c r="E7" s="66"/>
      <c r="F7" s="66"/>
      <c r="G7" s="66"/>
      <c r="H7" s="66"/>
      <c r="I7" s="66"/>
      <c r="J7" s="66"/>
      <c r="K7" s="66"/>
      <c r="L7" s="66"/>
      <c r="M7" s="66"/>
      <c r="N7" s="66"/>
      <c r="O7" s="66"/>
      <c r="P7" s="66"/>
      <c r="Q7" s="66"/>
      <c r="R7" s="35"/>
      <c r="S7" s="36"/>
      <c r="T7" s="34"/>
    </row>
    <row r="8" spans="2:20" ht="23.85" customHeight="1">
      <c r="B8" s="34"/>
      <c r="C8" s="68" t="s">
        <v>17</v>
      </c>
      <c r="D8" s="67"/>
      <c r="E8" s="67"/>
      <c r="F8" s="67"/>
      <c r="G8" s="67"/>
      <c r="H8" s="66"/>
      <c r="I8" s="66"/>
      <c r="J8" s="66"/>
      <c r="K8" s="66"/>
      <c r="L8" s="66"/>
      <c r="M8" s="66"/>
      <c r="N8" s="66"/>
      <c r="O8" s="66"/>
      <c r="P8" s="66"/>
      <c r="Q8" s="66"/>
      <c r="R8" s="35"/>
      <c r="S8" s="36"/>
      <c r="T8" s="34"/>
    </row>
    <row r="9" spans="2:20" s="314" customFormat="1" ht="49.35" customHeight="1">
      <c r="B9" s="69"/>
      <c r="C9" s="478" t="s">
        <v>18</v>
      </c>
      <c r="D9" s="478"/>
      <c r="E9" s="478"/>
      <c r="F9" s="478"/>
      <c r="G9" s="478"/>
      <c r="H9" s="478"/>
      <c r="I9" s="478"/>
      <c r="J9" s="478"/>
      <c r="K9" s="478"/>
      <c r="L9" s="478"/>
      <c r="M9" s="478"/>
      <c r="N9" s="478"/>
      <c r="O9" s="478"/>
      <c r="P9" s="478"/>
      <c r="Q9" s="478"/>
      <c r="R9" s="70"/>
      <c r="S9" s="70"/>
      <c r="T9" s="71"/>
    </row>
    <row r="10" spans="2:20" ht="32.85" customHeight="1">
      <c r="B10" s="41"/>
      <c r="C10" s="59"/>
      <c r="D10" s="372" t="s">
        <v>19</v>
      </c>
      <c r="E10" s="373" t="s">
        <v>20</v>
      </c>
      <c r="F10" s="59"/>
      <c r="G10" s="59"/>
      <c r="H10" s="59"/>
      <c r="I10" s="59"/>
      <c r="J10" s="59"/>
      <c r="K10" s="59"/>
      <c r="L10" s="59"/>
      <c r="M10" s="59"/>
      <c r="N10" s="59"/>
      <c r="O10" s="59"/>
      <c r="P10" s="59"/>
      <c r="Q10" s="59"/>
      <c r="R10" s="42"/>
      <c r="S10" s="42"/>
      <c r="T10" s="34"/>
    </row>
    <row r="11" spans="2:20" ht="24" customHeight="1">
      <c r="B11" s="41"/>
      <c r="C11" s="59"/>
      <c r="D11" s="374" t="s">
        <v>21</v>
      </c>
      <c r="E11" s="375">
        <v>45762</v>
      </c>
      <c r="F11" s="59"/>
      <c r="G11" s="59"/>
      <c r="H11" s="59"/>
      <c r="I11" s="59"/>
      <c r="J11" s="59"/>
      <c r="K11" s="59"/>
      <c r="L11" s="59"/>
      <c r="M11" s="59"/>
      <c r="N11" s="59"/>
      <c r="O11" s="59"/>
      <c r="P11" s="59"/>
      <c r="Q11" s="59"/>
      <c r="R11" s="42"/>
      <c r="S11" s="42"/>
      <c r="T11" s="34"/>
    </row>
    <row r="12" spans="2:20" ht="23.1" customHeight="1">
      <c r="B12" s="41"/>
      <c r="C12" s="59"/>
      <c r="D12" s="374" t="s">
        <v>22</v>
      </c>
      <c r="E12" s="375">
        <v>45792</v>
      </c>
      <c r="F12" s="121"/>
      <c r="G12" s="59"/>
      <c r="H12" s="59"/>
      <c r="I12" s="59"/>
      <c r="J12" s="59"/>
      <c r="K12" s="59"/>
      <c r="L12" s="59"/>
      <c r="M12" s="59"/>
      <c r="N12" s="59"/>
      <c r="O12" s="59"/>
      <c r="P12" s="59"/>
      <c r="Q12" s="59"/>
      <c r="R12" s="42"/>
      <c r="S12" s="42"/>
      <c r="T12" s="34"/>
    </row>
    <row r="13" spans="2:20" ht="23.1" customHeight="1">
      <c r="B13" s="41"/>
      <c r="C13" s="59"/>
      <c r="D13" s="374" t="s">
        <v>23</v>
      </c>
      <c r="E13" s="375">
        <v>45821</v>
      </c>
      <c r="F13" s="121"/>
      <c r="G13" s="59"/>
      <c r="H13" s="59"/>
      <c r="I13" s="59"/>
      <c r="J13" s="59"/>
      <c r="K13" s="59"/>
      <c r="L13" s="59"/>
      <c r="M13" s="59"/>
      <c r="N13" s="59"/>
      <c r="O13" s="59"/>
      <c r="P13" s="59"/>
      <c r="Q13" s="59"/>
      <c r="R13" s="42"/>
      <c r="S13" s="42"/>
      <c r="T13" s="34"/>
    </row>
    <row r="14" spans="2:20" ht="23.1" customHeight="1">
      <c r="B14" s="41"/>
      <c r="C14" s="59"/>
      <c r="D14" s="374" t="s">
        <v>24</v>
      </c>
      <c r="E14" s="375">
        <v>45853</v>
      </c>
      <c r="F14" s="121"/>
      <c r="G14" s="59"/>
      <c r="H14" s="59"/>
      <c r="I14" s="59"/>
      <c r="J14" s="59"/>
      <c r="K14" s="59"/>
      <c r="L14" s="59"/>
      <c r="M14" s="59"/>
      <c r="N14" s="59"/>
      <c r="O14" s="59"/>
      <c r="P14" s="59"/>
      <c r="Q14" s="59"/>
      <c r="R14" s="42"/>
      <c r="S14" s="42"/>
      <c r="T14" s="34"/>
    </row>
    <row r="15" spans="2:20" ht="23.1" customHeight="1">
      <c r="B15" s="41"/>
      <c r="C15" s="59"/>
      <c r="D15" s="374" t="s">
        <v>25</v>
      </c>
      <c r="E15" s="375">
        <v>45884</v>
      </c>
      <c r="F15" s="121"/>
      <c r="G15" s="59"/>
      <c r="H15" s="59"/>
      <c r="I15" s="59"/>
      <c r="J15" s="59"/>
      <c r="K15" s="72"/>
      <c r="L15" s="59"/>
      <c r="M15" s="59"/>
      <c r="N15" s="59"/>
      <c r="O15" s="59"/>
      <c r="P15" s="59"/>
      <c r="Q15" s="59"/>
      <c r="R15" s="42"/>
      <c r="S15" s="42"/>
      <c r="T15" s="34"/>
    </row>
    <row r="16" spans="2:20" ht="23.1" customHeight="1">
      <c r="B16" s="41"/>
      <c r="C16" s="59"/>
      <c r="D16" s="376" t="s">
        <v>26</v>
      </c>
      <c r="E16" s="375">
        <v>45915</v>
      </c>
      <c r="F16" s="121"/>
      <c r="G16" s="59"/>
      <c r="H16" s="59"/>
      <c r="I16" s="59"/>
      <c r="J16" s="59"/>
      <c r="K16" s="59"/>
      <c r="L16" s="59"/>
      <c r="M16" s="59"/>
      <c r="N16" s="59"/>
      <c r="O16" s="59"/>
      <c r="P16" s="59"/>
      <c r="Q16" s="59"/>
      <c r="R16" s="42"/>
      <c r="S16" s="42"/>
      <c r="T16" s="34"/>
    </row>
    <row r="17" spans="2:20" ht="23.1" customHeight="1">
      <c r="B17" s="41"/>
      <c r="C17" s="59"/>
      <c r="D17" s="377" t="s">
        <v>27</v>
      </c>
      <c r="E17" s="375">
        <v>45945</v>
      </c>
      <c r="F17" s="121"/>
      <c r="G17" s="59"/>
      <c r="H17" s="59"/>
      <c r="I17" s="59"/>
      <c r="J17" s="59"/>
      <c r="K17" s="59"/>
      <c r="L17" s="59"/>
      <c r="M17" s="59"/>
      <c r="N17" s="59"/>
      <c r="O17" s="59"/>
      <c r="P17" s="59"/>
      <c r="Q17" s="59"/>
      <c r="R17" s="42"/>
      <c r="S17" s="42"/>
      <c r="T17" s="34"/>
    </row>
    <row r="18" spans="2:20" ht="23.1" customHeight="1">
      <c r="B18" s="41"/>
      <c r="C18" s="59"/>
      <c r="D18" s="374" t="s">
        <v>28</v>
      </c>
      <c r="E18" s="375">
        <v>45975</v>
      </c>
      <c r="F18" s="121"/>
      <c r="G18" s="59"/>
      <c r="H18" s="59"/>
      <c r="I18" s="59"/>
      <c r="J18" s="59"/>
      <c r="K18" s="59"/>
      <c r="L18" s="59"/>
      <c r="M18" s="59"/>
      <c r="N18" s="59"/>
      <c r="O18" s="59"/>
      <c r="P18" s="59"/>
      <c r="Q18" s="59"/>
      <c r="R18" s="42"/>
      <c r="S18" s="42"/>
      <c r="T18" s="34"/>
    </row>
    <row r="19" spans="2:20" ht="23.1" customHeight="1">
      <c r="B19" s="41"/>
      <c r="C19" s="59"/>
      <c r="D19" s="377" t="s">
        <v>29</v>
      </c>
      <c r="E19" s="375">
        <v>46006</v>
      </c>
      <c r="F19" s="121"/>
      <c r="G19" s="59"/>
      <c r="H19" s="59"/>
      <c r="I19" s="59"/>
      <c r="J19" s="59"/>
      <c r="K19" s="59"/>
      <c r="L19" s="59"/>
      <c r="M19" s="59"/>
      <c r="N19" s="59"/>
      <c r="O19" s="59"/>
      <c r="P19" s="59"/>
      <c r="Q19" s="59"/>
      <c r="R19" s="42"/>
      <c r="S19" s="42"/>
      <c r="T19" s="34"/>
    </row>
    <row r="20" spans="2:20" ht="23.1" customHeight="1">
      <c r="B20" s="41"/>
      <c r="C20" s="59"/>
      <c r="D20" s="374" t="s">
        <v>30</v>
      </c>
      <c r="E20" s="375">
        <v>46037</v>
      </c>
      <c r="F20" s="121"/>
      <c r="G20" s="59"/>
      <c r="H20" s="59"/>
      <c r="I20" s="59"/>
      <c r="J20" s="59"/>
      <c r="K20" s="59"/>
      <c r="L20" s="59"/>
      <c r="M20" s="59"/>
      <c r="N20" s="59"/>
      <c r="O20" s="59"/>
      <c r="P20" s="59"/>
      <c r="Q20" s="59"/>
      <c r="R20" s="42"/>
      <c r="S20" s="42"/>
      <c r="T20" s="34"/>
    </row>
    <row r="21" spans="2:20" ht="23.1" customHeight="1">
      <c r="B21" s="41"/>
      <c r="C21" s="59"/>
      <c r="D21" s="376" t="s">
        <v>31</v>
      </c>
      <c r="E21" s="375">
        <v>46066</v>
      </c>
      <c r="F21" s="121"/>
      <c r="G21" s="59"/>
      <c r="H21" s="59"/>
      <c r="I21" s="59"/>
      <c r="J21" s="59"/>
      <c r="K21" s="59"/>
      <c r="L21" s="59"/>
      <c r="M21" s="59"/>
      <c r="N21" s="59"/>
      <c r="O21" s="59"/>
      <c r="P21" s="59"/>
      <c r="Q21" s="59"/>
      <c r="R21" s="42"/>
      <c r="S21" s="42"/>
      <c r="T21" s="34"/>
    </row>
    <row r="22" spans="2:20" ht="23.1" customHeight="1">
      <c r="B22" s="41"/>
      <c r="C22" s="59"/>
      <c r="D22" s="374" t="s">
        <v>32</v>
      </c>
      <c r="E22" s="375">
        <v>46094</v>
      </c>
      <c r="F22" s="121"/>
      <c r="G22" s="59"/>
      <c r="H22" s="59"/>
      <c r="I22" s="59"/>
      <c r="J22" s="59"/>
      <c r="K22" s="59"/>
      <c r="L22" s="59"/>
      <c r="M22" s="59"/>
      <c r="N22" s="59"/>
      <c r="O22" s="59"/>
      <c r="P22" s="59"/>
      <c r="Q22" s="59"/>
      <c r="R22" s="42"/>
      <c r="S22" s="42"/>
      <c r="T22" s="34"/>
    </row>
    <row r="23" spans="2:20" ht="23.1" customHeight="1">
      <c r="B23" s="41"/>
      <c r="C23" s="59"/>
      <c r="D23" s="378" t="s">
        <v>33</v>
      </c>
      <c r="E23" s="379">
        <v>46127</v>
      </c>
      <c r="F23" s="121"/>
      <c r="G23" s="59"/>
      <c r="H23" s="59"/>
      <c r="I23" s="59"/>
      <c r="J23" s="59"/>
      <c r="K23" s="59"/>
      <c r="L23" s="59"/>
      <c r="M23" s="59"/>
      <c r="N23" s="59"/>
      <c r="O23" s="59"/>
      <c r="P23" s="59"/>
      <c r="Q23" s="59"/>
      <c r="R23" s="42"/>
      <c r="S23" s="42"/>
      <c r="T23" s="34"/>
    </row>
    <row r="24" spans="2:20" ht="25.5" customHeight="1">
      <c r="B24" s="41"/>
      <c r="C24" s="59"/>
      <c r="D24" s="344"/>
      <c r="E24" s="345"/>
      <c r="F24" s="121"/>
      <c r="G24" s="59"/>
      <c r="H24" s="59"/>
      <c r="I24" s="59"/>
      <c r="J24" s="59"/>
      <c r="K24" s="59"/>
      <c r="L24" s="59"/>
      <c r="M24" s="59"/>
      <c r="N24" s="59"/>
      <c r="O24" s="59"/>
      <c r="P24" s="59"/>
      <c r="Q24" s="59"/>
      <c r="R24" s="42"/>
      <c r="S24" s="42"/>
      <c r="T24" s="34"/>
    </row>
    <row r="25" spans="2:20" ht="23.1" customHeight="1">
      <c r="B25" s="41"/>
      <c r="C25" s="479" t="s">
        <v>34</v>
      </c>
      <c r="D25" s="473"/>
      <c r="E25" s="473"/>
      <c r="F25" s="473"/>
      <c r="G25" s="473"/>
      <c r="H25" s="473"/>
      <c r="I25" s="473"/>
      <c r="J25" s="473"/>
      <c r="K25" s="473"/>
      <c r="L25" s="59"/>
      <c r="M25" s="59"/>
      <c r="N25" s="59"/>
      <c r="O25" s="59"/>
      <c r="P25" s="59"/>
      <c r="Q25" s="59"/>
      <c r="R25" s="42"/>
      <c r="S25" s="42"/>
      <c r="T25" s="34"/>
    </row>
    <row r="26" spans="2:20" ht="23.1" customHeight="1">
      <c r="B26" s="41"/>
      <c r="C26" s="473"/>
      <c r="D26" s="473"/>
      <c r="E26" s="473"/>
      <c r="F26" s="473"/>
      <c r="G26" s="473"/>
      <c r="H26" s="473"/>
      <c r="I26" s="473"/>
      <c r="J26" s="473"/>
      <c r="K26" s="473"/>
      <c r="L26" s="59"/>
      <c r="M26" s="59"/>
      <c r="N26" s="59"/>
      <c r="O26" s="59"/>
      <c r="P26" s="59"/>
      <c r="Q26" s="59"/>
      <c r="R26" s="42"/>
      <c r="S26" s="42"/>
      <c r="T26" s="34"/>
    </row>
    <row r="27" spans="2:20" ht="23.1" customHeight="1">
      <c r="B27" s="41"/>
      <c r="C27" s="473"/>
      <c r="D27" s="473"/>
      <c r="E27" s="473"/>
      <c r="F27" s="473"/>
      <c r="G27" s="473"/>
      <c r="H27" s="473"/>
      <c r="I27" s="473"/>
      <c r="J27" s="473"/>
      <c r="K27" s="473"/>
      <c r="L27" s="59"/>
      <c r="M27" s="59"/>
      <c r="N27" s="59"/>
      <c r="O27" s="59"/>
      <c r="P27" s="59"/>
      <c r="Q27" s="59"/>
      <c r="R27" s="42"/>
      <c r="S27" s="42"/>
      <c r="T27" s="34"/>
    </row>
    <row r="28" spans="2:20" ht="23.1" customHeight="1">
      <c r="B28" s="41"/>
      <c r="C28" s="473"/>
      <c r="D28" s="473"/>
      <c r="E28" s="473"/>
      <c r="F28" s="473"/>
      <c r="G28" s="473"/>
      <c r="H28" s="473"/>
      <c r="I28" s="473"/>
      <c r="J28" s="473"/>
      <c r="K28" s="473"/>
      <c r="L28" s="59"/>
      <c r="M28" s="59"/>
      <c r="N28" s="59"/>
      <c r="O28" s="59"/>
      <c r="P28" s="59"/>
      <c r="Q28" s="59"/>
      <c r="R28" s="42"/>
      <c r="S28" s="42"/>
      <c r="T28" s="34"/>
    </row>
    <row r="29" spans="2:20" ht="23.1" customHeight="1">
      <c r="B29" s="41"/>
      <c r="C29" s="473"/>
      <c r="D29" s="473"/>
      <c r="E29" s="473"/>
      <c r="F29" s="473"/>
      <c r="G29" s="473"/>
      <c r="H29" s="473"/>
      <c r="I29" s="473"/>
      <c r="J29" s="473"/>
      <c r="K29" s="473"/>
      <c r="L29" s="59"/>
      <c r="M29" s="59"/>
      <c r="N29" s="59"/>
      <c r="O29" s="59"/>
      <c r="P29" s="59"/>
      <c r="Q29" s="59"/>
      <c r="R29" s="42"/>
      <c r="S29" s="42"/>
      <c r="T29" s="34"/>
    </row>
    <row r="30" spans="2:20" ht="16.149999999999999" customHeight="1">
      <c r="B30" s="34"/>
      <c r="C30" s="45"/>
      <c r="D30" s="45"/>
      <c r="E30" s="45"/>
      <c r="F30" s="45"/>
      <c r="G30" s="45"/>
      <c r="H30" s="45"/>
      <c r="I30" s="45"/>
      <c r="J30" s="45"/>
      <c r="K30" s="45"/>
      <c r="L30" s="45"/>
      <c r="M30" s="45"/>
      <c r="N30" s="45"/>
      <c r="O30" s="45"/>
      <c r="P30" s="45"/>
      <c r="Q30" s="45"/>
      <c r="R30" s="45"/>
      <c r="S30" s="45"/>
      <c r="T30" s="34"/>
    </row>
    <row r="31" spans="2:20" ht="15" customHeight="1"/>
    <row r="32" spans="2:20" ht="15" customHeight="1">
      <c r="B32" s="44"/>
      <c r="C32" s="462" t="s">
        <v>35</v>
      </c>
      <c r="D32" s="462"/>
      <c r="E32" s="462"/>
      <c r="F32" s="462"/>
      <c r="G32" s="462"/>
      <c r="H32" s="462"/>
      <c r="I32" s="462"/>
      <c r="J32" s="462"/>
      <c r="K32" s="462"/>
      <c r="L32" s="462"/>
      <c r="M32" s="462"/>
      <c r="N32" s="462"/>
      <c r="O32" s="462"/>
      <c r="P32" s="462"/>
      <c r="Q32" s="462"/>
      <c r="R32" s="462"/>
      <c r="S32" s="43"/>
      <c r="T32" s="34"/>
    </row>
    <row r="33" spans="2:20" ht="15" customHeight="1">
      <c r="B33" s="44"/>
      <c r="C33" s="462"/>
      <c r="D33" s="462"/>
      <c r="E33" s="462"/>
      <c r="F33" s="462"/>
      <c r="G33" s="462"/>
      <c r="H33" s="462"/>
      <c r="I33" s="462"/>
      <c r="J33" s="462"/>
      <c r="K33" s="462"/>
      <c r="L33" s="462"/>
      <c r="M33" s="462"/>
      <c r="N33" s="462"/>
      <c r="O33" s="462"/>
      <c r="P33" s="462"/>
      <c r="Q33" s="462"/>
      <c r="R33" s="462"/>
      <c r="S33" s="43"/>
      <c r="T33" s="34"/>
    </row>
    <row r="34" spans="2:20" ht="2.65" customHeight="1">
      <c r="B34" s="44"/>
      <c r="C34" s="472" t="s">
        <v>36</v>
      </c>
      <c r="D34" s="473"/>
      <c r="E34" s="473"/>
      <c r="F34" s="473"/>
      <c r="G34" s="473"/>
      <c r="H34" s="473"/>
      <c r="I34" s="473"/>
      <c r="J34" s="473"/>
      <c r="K34" s="473"/>
      <c r="L34" s="473"/>
      <c r="M34" s="473"/>
      <c r="N34" s="473"/>
      <c r="O34" s="473"/>
      <c r="P34" s="473"/>
      <c r="Q34" s="473"/>
      <c r="R34" s="1"/>
      <c r="S34" s="1"/>
      <c r="T34" s="34"/>
    </row>
    <row r="35" spans="2:20" ht="6.6" customHeight="1">
      <c r="B35" s="44"/>
      <c r="C35" s="473"/>
      <c r="D35" s="473"/>
      <c r="E35" s="473"/>
      <c r="F35" s="473"/>
      <c r="G35" s="473"/>
      <c r="H35" s="473"/>
      <c r="I35" s="473"/>
      <c r="J35" s="473"/>
      <c r="K35" s="473"/>
      <c r="L35" s="473"/>
      <c r="M35" s="473"/>
      <c r="N35" s="473"/>
      <c r="O35" s="473"/>
      <c r="P35" s="473"/>
      <c r="Q35" s="473"/>
      <c r="R35" s="1"/>
      <c r="S35" s="1"/>
      <c r="T35" s="34"/>
    </row>
    <row r="36" spans="2:20" ht="15" customHeight="1">
      <c r="B36" s="44"/>
      <c r="C36" s="473"/>
      <c r="D36" s="473"/>
      <c r="E36" s="473"/>
      <c r="F36" s="473"/>
      <c r="G36" s="473"/>
      <c r="H36" s="473"/>
      <c r="I36" s="473"/>
      <c r="J36" s="473"/>
      <c r="K36" s="473"/>
      <c r="L36" s="473"/>
      <c r="M36" s="473"/>
      <c r="N36" s="473"/>
      <c r="O36" s="473"/>
      <c r="P36" s="473"/>
      <c r="Q36" s="473"/>
      <c r="R36" s="1"/>
      <c r="S36" s="1"/>
      <c r="T36" s="34"/>
    </row>
    <row r="37" spans="2:20" ht="72.75" customHeight="1">
      <c r="B37" s="44"/>
      <c r="C37" s="473"/>
      <c r="D37" s="473"/>
      <c r="E37" s="473"/>
      <c r="F37" s="473"/>
      <c r="G37" s="473"/>
      <c r="H37" s="473"/>
      <c r="I37" s="473"/>
      <c r="J37" s="473"/>
      <c r="K37" s="473"/>
      <c r="L37" s="473"/>
      <c r="M37" s="473"/>
      <c r="N37" s="473"/>
      <c r="O37" s="473"/>
      <c r="P37" s="473"/>
      <c r="Q37" s="473"/>
      <c r="R37" s="1"/>
      <c r="S37" s="1"/>
      <c r="T37" s="34"/>
    </row>
    <row r="38" spans="2:20" ht="10.15" customHeight="1">
      <c r="B38" s="44"/>
      <c r="C38" s="1"/>
      <c r="D38" s="1"/>
      <c r="E38" s="1"/>
      <c r="F38" s="1"/>
      <c r="G38" s="1"/>
      <c r="H38" s="1"/>
      <c r="I38" s="1"/>
      <c r="J38" s="1"/>
      <c r="K38" s="1"/>
      <c r="L38" s="1"/>
      <c r="M38" s="1"/>
      <c r="N38" s="1"/>
      <c r="O38" s="1"/>
      <c r="P38" s="1"/>
      <c r="Q38" s="1"/>
      <c r="R38" s="1"/>
      <c r="S38" s="1"/>
      <c r="T38" s="34"/>
    </row>
    <row r="39" spans="2:20" ht="15" customHeight="1">
      <c r="B39" s="34"/>
      <c r="C39" s="45"/>
      <c r="D39" s="45"/>
      <c r="E39" s="45"/>
      <c r="F39" s="45"/>
      <c r="G39" s="45"/>
      <c r="H39" s="45"/>
      <c r="I39" s="45"/>
      <c r="J39" s="45"/>
      <c r="K39" s="45"/>
      <c r="L39" s="45"/>
      <c r="M39" s="45"/>
      <c r="N39" s="45"/>
      <c r="O39" s="45"/>
      <c r="P39" s="45"/>
      <c r="Q39" s="45"/>
      <c r="R39" s="45"/>
      <c r="S39" s="45"/>
      <c r="T39" s="34"/>
    </row>
    <row r="40" spans="2:20" ht="15" customHeight="1"/>
    <row r="41" spans="2:20" ht="15" customHeight="1">
      <c r="B41" s="44"/>
      <c r="C41" s="462" t="s">
        <v>37</v>
      </c>
      <c r="D41" s="462"/>
      <c r="E41" s="462"/>
      <c r="F41" s="462"/>
      <c r="G41" s="462"/>
      <c r="H41" s="462"/>
      <c r="I41" s="462"/>
      <c r="J41" s="462"/>
      <c r="K41" s="462"/>
      <c r="L41" s="462"/>
      <c r="M41" s="462"/>
      <c r="N41" s="462"/>
      <c r="O41" s="462"/>
      <c r="P41" s="462"/>
      <c r="Q41" s="462"/>
      <c r="R41" s="462"/>
      <c r="S41" s="43"/>
      <c r="T41" s="34"/>
    </row>
    <row r="42" spans="2:20" ht="15" customHeight="1">
      <c r="B42" s="44"/>
      <c r="C42" s="462"/>
      <c r="D42" s="462"/>
      <c r="E42" s="462"/>
      <c r="F42" s="462"/>
      <c r="G42" s="462"/>
      <c r="H42" s="462"/>
      <c r="I42" s="462"/>
      <c r="J42" s="462"/>
      <c r="K42" s="462"/>
      <c r="L42" s="462"/>
      <c r="M42" s="462"/>
      <c r="N42" s="462"/>
      <c r="O42" s="462"/>
      <c r="P42" s="462"/>
      <c r="Q42" s="462"/>
      <c r="R42" s="462"/>
      <c r="S42" s="43"/>
      <c r="T42" s="34"/>
    </row>
    <row r="43" spans="2:20" ht="15" customHeight="1">
      <c r="B43" s="44"/>
      <c r="C43" s="451" t="s">
        <v>38</v>
      </c>
      <c r="D43" s="452"/>
      <c r="E43" s="452"/>
      <c r="F43" s="452"/>
      <c r="G43" s="452"/>
      <c r="H43" s="452"/>
      <c r="I43" s="452"/>
      <c r="J43" s="452"/>
      <c r="K43" s="452"/>
      <c r="L43" s="452"/>
      <c r="M43" s="452"/>
      <c r="N43" s="452"/>
      <c r="O43" s="452"/>
      <c r="P43" s="452"/>
      <c r="Q43" s="452"/>
      <c r="R43" s="80"/>
      <c r="S43" s="43"/>
      <c r="T43" s="34"/>
    </row>
    <row r="44" spans="2:20" ht="15" customHeight="1">
      <c r="B44" s="44"/>
      <c r="C44" s="452"/>
      <c r="D44" s="452"/>
      <c r="E44" s="452"/>
      <c r="F44" s="452"/>
      <c r="G44" s="452"/>
      <c r="H44" s="452"/>
      <c r="I44" s="452"/>
      <c r="J44" s="452"/>
      <c r="K44" s="452"/>
      <c r="L44" s="452"/>
      <c r="M44" s="452"/>
      <c r="N44" s="452"/>
      <c r="O44" s="452"/>
      <c r="P44" s="452"/>
      <c r="Q44" s="452"/>
      <c r="R44" s="80"/>
      <c r="S44" s="43"/>
      <c r="T44" s="34"/>
    </row>
    <row r="45" spans="2:20" ht="15" customHeight="1">
      <c r="B45" s="44"/>
      <c r="C45" s="452"/>
      <c r="D45" s="452"/>
      <c r="E45" s="452"/>
      <c r="F45" s="452"/>
      <c r="G45" s="452"/>
      <c r="H45" s="452"/>
      <c r="I45" s="452"/>
      <c r="J45" s="452"/>
      <c r="K45" s="452"/>
      <c r="L45" s="452"/>
      <c r="M45" s="452"/>
      <c r="N45" s="452"/>
      <c r="O45" s="452"/>
      <c r="P45" s="452"/>
      <c r="Q45" s="452"/>
      <c r="R45" s="80"/>
      <c r="S45" s="43"/>
      <c r="T45" s="34"/>
    </row>
    <row r="46" spans="2:20" ht="15" customHeight="1">
      <c r="B46" s="44"/>
      <c r="C46" s="452"/>
      <c r="D46" s="452"/>
      <c r="E46" s="452"/>
      <c r="F46" s="452"/>
      <c r="G46" s="452"/>
      <c r="H46" s="452"/>
      <c r="I46" s="452"/>
      <c r="J46" s="452"/>
      <c r="K46" s="452"/>
      <c r="L46" s="452"/>
      <c r="M46" s="452"/>
      <c r="N46" s="452"/>
      <c r="O46" s="452"/>
      <c r="P46" s="452"/>
      <c r="Q46" s="452"/>
      <c r="R46" s="80"/>
      <c r="S46" s="43"/>
      <c r="T46" s="34"/>
    </row>
    <row r="47" spans="2:20" ht="3.6" customHeight="1">
      <c r="B47" s="44"/>
      <c r="C47" s="452"/>
      <c r="D47" s="452"/>
      <c r="E47" s="452"/>
      <c r="F47" s="452"/>
      <c r="G47" s="452"/>
      <c r="H47" s="452"/>
      <c r="I47" s="452"/>
      <c r="J47" s="452"/>
      <c r="K47" s="452"/>
      <c r="L47" s="452"/>
      <c r="M47" s="452"/>
      <c r="N47" s="452"/>
      <c r="O47" s="452"/>
      <c r="P47" s="452"/>
      <c r="Q47" s="452"/>
      <c r="R47" s="80"/>
      <c r="S47" s="43"/>
      <c r="T47" s="34"/>
    </row>
    <row r="48" spans="2:20" ht="8.1" customHeight="1">
      <c r="B48" s="44"/>
      <c r="C48" s="452"/>
      <c r="D48" s="452"/>
      <c r="E48" s="452"/>
      <c r="F48" s="452"/>
      <c r="G48" s="452"/>
      <c r="H48" s="452"/>
      <c r="I48" s="452"/>
      <c r="J48" s="452"/>
      <c r="K48" s="452"/>
      <c r="L48" s="452"/>
      <c r="M48" s="452"/>
      <c r="N48" s="452"/>
      <c r="O48" s="452"/>
      <c r="P48" s="452"/>
      <c r="Q48" s="452"/>
      <c r="R48" s="80"/>
      <c r="S48" s="43"/>
      <c r="T48" s="34"/>
    </row>
    <row r="49" spans="2:20" ht="15" customHeight="1">
      <c r="B49" s="44"/>
      <c r="C49" s="452"/>
      <c r="D49" s="452"/>
      <c r="E49" s="452"/>
      <c r="F49" s="452"/>
      <c r="G49" s="452"/>
      <c r="H49" s="452"/>
      <c r="I49" s="452"/>
      <c r="J49" s="452"/>
      <c r="K49" s="452"/>
      <c r="L49" s="452"/>
      <c r="M49" s="452"/>
      <c r="N49" s="452"/>
      <c r="O49" s="452"/>
      <c r="P49" s="452"/>
      <c r="Q49" s="452"/>
      <c r="R49" s="80"/>
      <c r="S49" s="43"/>
      <c r="T49" s="34"/>
    </row>
    <row r="50" spans="2:20" ht="16.5" customHeight="1">
      <c r="B50" s="44"/>
      <c r="C50" s="451" t="s">
        <v>39</v>
      </c>
      <c r="D50" s="452"/>
      <c r="E50" s="452"/>
      <c r="F50" s="452"/>
      <c r="G50" s="452"/>
      <c r="H50" s="452"/>
      <c r="I50" s="452"/>
      <c r="J50" s="452"/>
      <c r="K50" s="452"/>
      <c r="L50" s="452"/>
      <c r="M50" s="452"/>
      <c r="N50" s="452"/>
      <c r="O50" s="452"/>
      <c r="P50" s="452"/>
      <c r="Q50" s="452"/>
      <c r="R50" s="80"/>
      <c r="S50" s="43"/>
      <c r="T50" s="34"/>
    </row>
    <row r="51" spans="2:20" ht="16.5" customHeight="1">
      <c r="B51" s="44"/>
      <c r="C51" s="452"/>
      <c r="D51" s="452"/>
      <c r="E51" s="452"/>
      <c r="F51" s="452"/>
      <c r="G51" s="452"/>
      <c r="H51" s="452"/>
      <c r="I51" s="452"/>
      <c r="J51" s="452"/>
      <c r="K51" s="452"/>
      <c r="L51" s="452"/>
      <c r="M51" s="452"/>
      <c r="N51" s="452"/>
      <c r="O51" s="452"/>
      <c r="P51" s="452"/>
      <c r="Q51" s="452"/>
      <c r="R51" s="80"/>
      <c r="S51" s="43"/>
      <c r="T51" s="34"/>
    </row>
    <row r="52" spans="2:20" ht="16.5" customHeight="1">
      <c r="B52" s="44"/>
      <c r="C52" s="452"/>
      <c r="D52" s="452"/>
      <c r="E52" s="452"/>
      <c r="F52" s="452"/>
      <c r="G52" s="452"/>
      <c r="H52" s="452"/>
      <c r="I52" s="452"/>
      <c r="J52" s="452"/>
      <c r="K52" s="452"/>
      <c r="L52" s="452"/>
      <c r="M52" s="452"/>
      <c r="N52" s="452"/>
      <c r="O52" s="452"/>
      <c r="P52" s="452"/>
      <c r="Q52" s="452"/>
      <c r="R52" s="80"/>
      <c r="S52" s="43"/>
      <c r="T52" s="34"/>
    </row>
    <row r="53" spans="2:20" ht="16.5" customHeight="1">
      <c r="B53" s="44"/>
      <c r="C53" s="452"/>
      <c r="D53" s="452"/>
      <c r="E53" s="452"/>
      <c r="F53" s="452"/>
      <c r="G53" s="452"/>
      <c r="H53" s="452"/>
      <c r="I53" s="452"/>
      <c r="J53" s="452"/>
      <c r="K53" s="452"/>
      <c r="L53" s="452"/>
      <c r="M53" s="452"/>
      <c r="N53" s="452"/>
      <c r="O53" s="452"/>
      <c r="P53" s="452"/>
      <c r="Q53" s="452"/>
      <c r="R53" s="80"/>
      <c r="S53" s="43"/>
      <c r="T53" s="34"/>
    </row>
    <row r="54" spans="2:20" ht="16.5" customHeight="1">
      <c r="B54" s="44"/>
      <c r="C54" s="452"/>
      <c r="D54" s="452"/>
      <c r="E54" s="452"/>
      <c r="F54" s="452"/>
      <c r="G54" s="452"/>
      <c r="H54" s="452"/>
      <c r="I54" s="452"/>
      <c r="J54" s="452"/>
      <c r="K54" s="452"/>
      <c r="L54" s="452"/>
      <c r="M54" s="452"/>
      <c r="N54" s="452"/>
      <c r="O54" s="452"/>
      <c r="P54" s="452"/>
      <c r="Q54" s="452"/>
      <c r="R54" s="80"/>
      <c r="S54" s="43"/>
      <c r="T54" s="34"/>
    </row>
    <row r="55" spans="2:20" ht="16.5" customHeight="1">
      <c r="B55" s="44"/>
      <c r="C55" s="452"/>
      <c r="D55" s="452"/>
      <c r="E55" s="452"/>
      <c r="F55" s="452"/>
      <c r="G55" s="452"/>
      <c r="H55" s="452"/>
      <c r="I55" s="452"/>
      <c r="J55" s="452"/>
      <c r="K55" s="452"/>
      <c r="L55" s="452"/>
      <c r="M55" s="452"/>
      <c r="N55" s="452"/>
      <c r="O55" s="452"/>
      <c r="P55" s="452"/>
      <c r="Q55" s="452"/>
      <c r="R55" s="80"/>
      <c r="S55" s="43"/>
      <c r="T55" s="34"/>
    </row>
    <row r="56" spans="2:20" ht="16.5" customHeight="1">
      <c r="B56" s="44"/>
      <c r="C56" s="452"/>
      <c r="D56" s="452"/>
      <c r="E56" s="452"/>
      <c r="F56" s="452"/>
      <c r="G56" s="452"/>
      <c r="H56" s="452"/>
      <c r="I56" s="452"/>
      <c r="J56" s="452"/>
      <c r="K56" s="452"/>
      <c r="L56" s="452"/>
      <c r="M56" s="452"/>
      <c r="N56" s="452"/>
      <c r="O56" s="452"/>
      <c r="P56" s="452"/>
      <c r="Q56" s="452"/>
      <c r="R56" s="80"/>
      <c r="S56" s="43"/>
      <c r="T56" s="34"/>
    </row>
    <row r="57" spans="2:20" ht="16.5" customHeight="1">
      <c r="B57" s="44"/>
      <c r="C57" s="452"/>
      <c r="D57" s="452"/>
      <c r="E57" s="452"/>
      <c r="F57" s="452"/>
      <c r="G57" s="452"/>
      <c r="H57" s="452"/>
      <c r="I57" s="452"/>
      <c r="J57" s="452"/>
      <c r="K57" s="452"/>
      <c r="L57" s="452"/>
      <c r="M57" s="452"/>
      <c r="N57" s="452"/>
      <c r="O57" s="452"/>
      <c r="P57" s="452"/>
      <c r="Q57" s="452"/>
      <c r="R57" s="80"/>
      <c r="S57" s="43"/>
      <c r="T57" s="34"/>
    </row>
    <row r="58" spans="2:20" ht="16.5" customHeight="1">
      <c r="B58" s="44"/>
      <c r="C58" s="452"/>
      <c r="D58" s="452"/>
      <c r="E58" s="452"/>
      <c r="F58" s="452"/>
      <c r="G58" s="452"/>
      <c r="H58" s="452"/>
      <c r="I58" s="452"/>
      <c r="J58" s="452"/>
      <c r="K58" s="452"/>
      <c r="L58" s="452"/>
      <c r="M58" s="452"/>
      <c r="N58" s="452"/>
      <c r="O58" s="452"/>
      <c r="P58" s="452"/>
      <c r="Q58" s="452"/>
      <c r="R58" s="80"/>
      <c r="S58" s="43"/>
      <c r="T58" s="34"/>
    </row>
    <row r="59" spans="2:20" ht="16.5" customHeight="1">
      <c r="B59" s="44"/>
      <c r="C59" s="452"/>
      <c r="D59" s="452"/>
      <c r="E59" s="452"/>
      <c r="F59" s="452"/>
      <c r="G59" s="452"/>
      <c r="H59" s="452"/>
      <c r="I59" s="452"/>
      <c r="J59" s="452"/>
      <c r="K59" s="452"/>
      <c r="L59" s="452"/>
      <c r="M59" s="452"/>
      <c r="N59" s="452"/>
      <c r="O59" s="452"/>
      <c r="P59" s="452"/>
      <c r="Q59" s="452"/>
      <c r="R59" s="80"/>
      <c r="S59" s="43"/>
      <c r="T59" s="34"/>
    </row>
    <row r="60" spans="2:20" ht="16.5" customHeight="1">
      <c r="B60" s="44"/>
      <c r="C60" s="452"/>
      <c r="D60" s="452"/>
      <c r="E60" s="452"/>
      <c r="F60" s="452"/>
      <c r="G60" s="452"/>
      <c r="H60" s="452"/>
      <c r="I60" s="452"/>
      <c r="J60" s="452"/>
      <c r="K60" s="452"/>
      <c r="L60" s="452"/>
      <c r="M60" s="452"/>
      <c r="N60" s="452"/>
      <c r="O60" s="452"/>
      <c r="P60" s="452"/>
      <c r="Q60" s="452"/>
      <c r="R60" s="80"/>
      <c r="S60" s="43"/>
      <c r="T60" s="34"/>
    </row>
    <row r="61" spans="2:20" ht="16.5" customHeight="1">
      <c r="B61" s="44"/>
      <c r="C61" s="452"/>
      <c r="D61" s="452"/>
      <c r="E61" s="452"/>
      <c r="F61" s="452"/>
      <c r="G61" s="452"/>
      <c r="H61" s="452"/>
      <c r="I61" s="452"/>
      <c r="J61" s="452"/>
      <c r="K61" s="452"/>
      <c r="L61" s="452"/>
      <c r="M61" s="452"/>
      <c r="N61" s="452"/>
      <c r="O61" s="452"/>
      <c r="P61" s="452"/>
      <c r="Q61" s="452"/>
      <c r="R61" s="80"/>
      <c r="S61" s="43"/>
      <c r="T61" s="34"/>
    </row>
    <row r="62" spans="2:20" ht="16.5" customHeight="1">
      <c r="B62" s="44"/>
      <c r="C62" s="452"/>
      <c r="D62" s="452"/>
      <c r="E62" s="452"/>
      <c r="F62" s="452"/>
      <c r="G62" s="452"/>
      <c r="H62" s="452"/>
      <c r="I62" s="452"/>
      <c r="J62" s="452"/>
      <c r="K62" s="452"/>
      <c r="L62" s="452"/>
      <c r="M62" s="452"/>
      <c r="N62" s="452"/>
      <c r="O62" s="452"/>
      <c r="P62" s="452"/>
      <c r="Q62" s="452"/>
      <c r="R62" s="80"/>
      <c r="S62" s="43"/>
      <c r="T62" s="34"/>
    </row>
    <row r="63" spans="2:20" ht="16.5" customHeight="1">
      <c r="B63" s="44"/>
      <c r="C63" s="452"/>
      <c r="D63" s="452"/>
      <c r="E63" s="452"/>
      <c r="F63" s="452"/>
      <c r="G63" s="452"/>
      <c r="H63" s="452"/>
      <c r="I63" s="452"/>
      <c r="J63" s="452"/>
      <c r="K63" s="452"/>
      <c r="L63" s="452"/>
      <c r="M63" s="452"/>
      <c r="N63" s="452"/>
      <c r="O63" s="452"/>
      <c r="P63" s="452"/>
      <c r="Q63" s="452"/>
      <c r="R63" s="80"/>
      <c r="S63" s="43"/>
      <c r="T63" s="34"/>
    </row>
    <row r="64" spans="2:20" ht="16.5" customHeight="1">
      <c r="B64" s="44"/>
      <c r="C64" s="452"/>
      <c r="D64" s="452"/>
      <c r="E64" s="452"/>
      <c r="F64" s="452"/>
      <c r="G64" s="452"/>
      <c r="H64" s="452"/>
      <c r="I64" s="452"/>
      <c r="J64" s="452"/>
      <c r="K64" s="452"/>
      <c r="L64" s="452"/>
      <c r="M64" s="452"/>
      <c r="N64" s="452"/>
      <c r="O64" s="452"/>
      <c r="P64" s="452"/>
      <c r="Q64" s="452"/>
      <c r="R64" s="80"/>
      <c r="S64" s="43"/>
      <c r="T64" s="34"/>
    </row>
    <row r="65" spans="2:20" ht="16.5" customHeight="1">
      <c r="B65" s="44"/>
      <c r="C65" s="452"/>
      <c r="D65" s="452"/>
      <c r="E65" s="452"/>
      <c r="F65" s="452"/>
      <c r="G65" s="452"/>
      <c r="H65" s="452"/>
      <c r="I65" s="452"/>
      <c r="J65" s="452"/>
      <c r="K65" s="452"/>
      <c r="L65" s="452"/>
      <c r="M65" s="452"/>
      <c r="N65" s="452"/>
      <c r="O65" s="452"/>
      <c r="P65" s="452"/>
      <c r="Q65" s="452"/>
      <c r="R65" s="80"/>
      <c r="S65" s="43"/>
      <c r="T65" s="34"/>
    </row>
    <row r="66" spans="2:20" ht="16.5" customHeight="1">
      <c r="B66" s="44"/>
      <c r="C66" s="452"/>
      <c r="D66" s="452"/>
      <c r="E66" s="452"/>
      <c r="F66" s="452"/>
      <c r="G66" s="452"/>
      <c r="H66" s="452"/>
      <c r="I66" s="452"/>
      <c r="J66" s="452"/>
      <c r="K66" s="452"/>
      <c r="L66" s="452"/>
      <c r="M66" s="452"/>
      <c r="N66" s="452"/>
      <c r="O66" s="452"/>
      <c r="P66" s="452"/>
      <c r="Q66" s="452"/>
      <c r="R66" s="80"/>
      <c r="S66" s="43"/>
      <c r="T66" s="34"/>
    </row>
    <row r="67" spans="2:20" ht="16.5" customHeight="1">
      <c r="B67" s="44"/>
      <c r="C67" s="452"/>
      <c r="D67" s="452"/>
      <c r="E67" s="452"/>
      <c r="F67" s="452"/>
      <c r="G67" s="452"/>
      <c r="H67" s="452"/>
      <c r="I67" s="452"/>
      <c r="J67" s="452"/>
      <c r="K67" s="452"/>
      <c r="L67" s="452"/>
      <c r="M67" s="452"/>
      <c r="N67" s="452"/>
      <c r="O67" s="452"/>
      <c r="P67" s="452"/>
      <c r="Q67" s="452"/>
      <c r="R67" s="80"/>
      <c r="S67" s="43"/>
      <c r="T67" s="34"/>
    </row>
    <row r="68" spans="2:20" ht="16.5" customHeight="1">
      <c r="B68" s="44"/>
      <c r="C68" s="452"/>
      <c r="D68" s="452"/>
      <c r="E68" s="452"/>
      <c r="F68" s="452"/>
      <c r="G68" s="452"/>
      <c r="H68" s="452"/>
      <c r="I68" s="452"/>
      <c r="J68" s="452"/>
      <c r="K68" s="452"/>
      <c r="L68" s="452"/>
      <c r="M68" s="452"/>
      <c r="N68" s="452"/>
      <c r="O68" s="452"/>
      <c r="P68" s="452"/>
      <c r="Q68" s="452"/>
      <c r="R68" s="80"/>
      <c r="S68" s="43"/>
      <c r="T68" s="34"/>
    </row>
    <row r="69" spans="2:20" ht="15" customHeight="1">
      <c r="B69" s="44"/>
      <c r="C69" s="67"/>
      <c r="D69" s="67"/>
      <c r="E69" s="67"/>
      <c r="F69" s="67"/>
      <c r="G69" s="67"/>
      <c r="H69" s="67"/>
      <c r="I69" s="67"/>
      <c r="J69" s="67"/>
      <c r="K69" s="67"/>
      <c r="L69" s="67"/>
      <c r="M69" s="67"/>
      <c r="N69" s="67"/>
      <c r="O69" s="67"/>
      <c r="P69" s="67"/>
      <c r="Q69" s="67"/>
      <c r="R69" s="80"/>
      <c r="S69" s="43"/>
      <c r="T69" s="34"/>
    </row>
    <row r="70" spans="2:20" ht="15" customHeight="1">
      <c r="B70" s="44"/>
      <c r="C70" s="451" t="s">
        <v>40</v>
      </c>
      <c r="D70" s="452"/>
      <c r="E70" s="452"/>
      <c r="F70" s="452"/>
      <c r="G70" s="452"/>
      <c r="H70" s="452"/>
      <c r="I70" s="452"/>
      <c r="J70" s="452"/>
      <c r="K70" s="452"/>
      <c r="L70" s="452"/>
      <c r="M70" s="452"/>
      <c r="N70" s="452"/>
      <c r="O70" s="452"/>
      <c r="P70" s="452"/>
      <c r="Q70" s="452"/>
      <c r="R70" s="80"/>
      <c r="S70" s="43"/>
      <c r="T70" s="34"/>
    </row>
    <row r="71" spans="2:20" ht="15" customHeight="1">
      <c r="B71" s="44"/>
      <c r="C71" s="452"/>
      <c r="D71" s="452"/>
      <c r="E71" s="452"/>
      <c r="F71" s="452"/>
      <c r="G71" s="452"/>
      <c r="H71" s="452"/>
      <c r="I71" s="452"/>
      <c r="J71" s="452"/>
      <c r="K71" s="452"/>
      <c r="L71" s="452"/>
      <c r="M71" s="452"/>
      <c r="N71" s="452"/>
      <c r="O71" s="452"/>
      <c r="P71" s="452"/>
      <c r="Q71" s="452"/>
      <c r="R71" s="80"/>
      <c r="S71" s="43"/>
      <c r="T71" s="34"/>
    </row>
    <row r="72" spans="2:20" ht="15" customHeight="1">
      <c r="B72" s="44"/>
      <c r="C72" s="452"/>
      <c r="D72" s="452"/>
      <c r="E72" s="452"/>
      <c r="F72" s="452"/>
      <c r="G72" s="452"/>
      <c r="H72" s="452"/>
      <c r="I72" s="452"/>
      <c r="J72" s="452"/>
      <c r="K72" s="452"/>
      <c r="L72" s="452"/>
      <c r="M72" s="452"/>
      <c r="N72" s="452"/>
      <c r="O72" s="452"/>
      <c r="P72" s="452"/>
      <c r="Q72" s="452"/>
      <c r="R72" s="80"/>
      <c r="S72" s="43"/>
      <c r="T72" s="34"/>
    </row>
    <row r="73" spans="2:20" ht="16.149999999999999" customHeight="1" thickBot="1">
      <c r="B73" s="44"/>
      <c r="C73" s="452"/>
      <c r="D73" s="452"/>
      <c r="E73" s="452"/>
      <c r="F73" s="452"/>
      <c r="G73" s="452"/>
      <c r="H73" s="452"/>
      <c r="I73" s="452"/>
      <c r="J73" s="452"/>
      <c r="K73" s="452"/>
      <c r="L73" s="452"/>
      <c r="M73" s="452"/>
      <c r="N73" s="452"/>
      <c r="O73" s="452"/>
      <c r="P73" s="452"/>
      <c r="Q73" s="452"/>
      <c r="R73" s="80"/>
      <c r="S73" s="43"/>
      <c r="T73" s="34"/>
    </row>
    <row r="74" spans="2:20" ht="15" customHeight="1" thickTop="1">
      <c r="B74" s="44"/>
      <c r="C74" s="464" t="s">
        <v>41</v>
      </c>
      <c r="D74" s="465"/>
      <c r="E74" s="465"/>
      <c r="F74" s="465"/>
      <c r="G74" s="465"/>
      <c r="H74" s="465"/>
      <c r="I74" s="465"/>
      <c r="J74" s="465"/>
      <c r="K74" s="465"/>
      <c r="L74" s="465"/>
      <c r="M74" s="465"/>
      <c r="N74" s="465"/>
      <c r="O74" s="465"/>
      <c r="P74" s="465"/>
      <c r="Q74" s="466"/>
      <c r="R74" s="80"/>
      <c r="S74" s="43"/>
      <c r="T74" s="34"/>
    </row>
    <row r="75" spans="2:20" ht="15" customHeight="1">
      <c r="B75" s="44"/>
      <c r="C75" s="467"/>
      <c r="D75" s="452"/>
      <c r="E75" s="452"/>
      <c r="F75" s="452"/>
      <c r="G75" s="452"/>
      <c r="H75" s="452"/>
      <c r="I75" s="452"/>
      <c r="J75" s="452"/>
      <c r="K75" s="452"/>
      <c r="L75" s="452"/>
      <c r="M75" s="452"/>
      <c r="N75" s="452"/>
      <c r="O75" s="452"/>
      <c r="P75" s="452"/>
      <c r="Q75" s="468"/>
      <c r="R75" s="80"/>
      <c r="S75" s="43"/>
      <c r="T75" s="34"/>
    </row>
    <row r="76" spans="2:20" ht="15" customHeight="1">
      <c r="B76" s="44"/>
      <c r="C76" s="467"/>
      <c r="D76" s="452"/>
      <c r="E76" s="452"/>
      <c r="F76" s="452"/>
      <c r="G76" s="452"/>
      <c r="H76" s="452"/>
      <c r="I76" s="452"/>
      <c r="J76" s="452"/>
      <c r="K76" s="452"/>
      <c r="L76" s="452"/>
      <c r="M76" s="452"/>
      <c r="N76" s="452"/>
      <c r="O76" s="452"/>
      <c r="P76" s="452"/>
      <c r="Q76" s="468"/>
      <c r="R76" s="80"/>
      <c r="S76" s="43"/>
      <c r="T76" s="34"/>
    </row>
    <row r="77" spans="2:20" ht="15" customHeight="1">
      <c r="B77" s="44"/>
      <c r="C77" s="467"/>
      <c r="D77" s="452"/>
      <c r="E77" s="452"/>
      <c r="F77" s="452"/>
      <c r="G77" s="452"/>
      <c r="H77" s="452"/>
      <c r="I77" s="452"/>
      <c r="J77" s="452"/>
      <c r="K77" s="452"/>
      <c r="L77" s="452"/>
      <c r="M77" s="452"/>
      <c r="N77" s="452"/>
      <c r="O77" s="452"/>
      <c r="P77" s="452"/>
      <c r="Q77" s="468"/>
      <c r="R77" s="80"/>
      <c r="S77" s="43"/>
      <c r="T77" s="34"/>
    </row>
    <row r="78" spans="2:20" ht="15" customHeight="1">
      <c r="B78" s="44"/>
      <c r="C78" s="467"/>
      <c r="D78" s="452"/>
      <c r="E78" s="452"/>
      <c r="F78" s="452"/>
      <c r="G78" s="452"/>
      <c r="H78" s="452"/>
      <c r="I78" s="452"/>
      <c r="J78" s="452"/>
      <c r="K78" s="452"/>
      <c r="L78" s="452"/>
      <c r="M78" s="452"/>
      <c r="N78" s="452"/>
      <c r="O78" s="452"/>
      <c r="P78" s="452"/>
      <c r="Q78" s="468"/>
      <c r="R78" s="80"/>
      <c r="S78" s="43"/>
      <c r="T78" s="34"/>
    </row>
    <row r="79" spans="2:20" ht="15" customHeight="1">
      <c r="B79" s="44"/>
      <c r="C79" s="467"/>
      <c r="D79" s="452"/>
      <c r="E79" s="452"/>
      <c r="F79" s="452"/>
      <c r="G79" s="452"/>
      <c r="H79" s="452"/>
      <c r="I79" s="452"/>
      <c r="J79" s="452"/>
      <c r="K79" s="452"/>
      <c r="L79" s="452"/>
      <c r="M79" s="452"/>
      <c r="N79" s="452"/>
      <c r="O79" s="452"/>
      <c r="P79" s="452"/>
      <c r="Q79" s="468"/>
      <c r="R79" s="80"/>
      <c r="S79" s="43"/>
      <c r="T79" s="34"/>
    </row>
    <row r="80" spans="2:20" ht="15" customHeight="1">
      <c r="B80" s="44"/>
      <c r="C80" s="467"/>
      <c r="D80" s="452"/>
      <c r="E80" s="452"/>
      <c r="F80" s="452"/>
      <c r="G80" s="452"/>
      <c r="H80" s="452"/>
      <c r="I80" s="452"/>
      <c r="J80" s="452"/>
      <c r="K80" s="452"/>
      <c r="L80" s="452"/>
      <c r="M80" s="452"/>
      <c r="N80" s="452"/>
      <c r="O80" s="452"/>
      <c r="P80" s="452"/>
      <c r="Q80" s="468"/>
      <c r="R80" s="80"/>
      <c r="S80" s="43"/>
      <c r="T80" s="34"/>
    </row>
    <row r="81" spans="2:20" ht="15" customHeight="1">
      <c r="B81" s="44"/>
      <c r="C81" s="467"/>
      <c r="D81" s="452"/>
      <c r="E81" s="452"/>
      <c r="F81" s="452"/>
      <c r="G81" s="452"/>
      <c r="H81" s="452"/>
      <c r="I81" s="452"/>
      <c r="J81" s="452"/>
      <c r="K81" s="452"/>
      <c r="L81" s="452"/>
      <c r="M81" s="452"/>
      <c r="N81" s="452"/>
      <c r="O81" s="452"/>
      <c r="P81" s="452"/>
      <c r="Q81" s="468"/>
      <c r="R81" s="80"/>
      <c r="S81" s="43"/>
      <c r="T81" s="34"/>
    </row>
    <row r="82" spans="2:20" ht="30" customHeight="1" thickBot="1">
      <c r="B82" s="44"/>
      <c r="C82" s="469"/>
      <c r="D82" s="470"/>
      <c r="E82" s="470"/>
      <c r="F82" s="470"/>
      <c r="G82" s="470"/>
      <c r="H82" s="470"/>
      <c r="I82" s="470"/>
      <c r="J82" s="470"/>
      <c r="K82" s="470"/>
      <c r="L82" s="470"/>
      <c r="M82" s="470"/>
      <c r="N82" s="470"/>
      <c r="O82" s="470"/>
      <c r="P82" s="470"/>
      <c r="Q82" s="471"/>
      <c r="R82" s="80"/>
      <c r="S82" s="43"/>
      <c r="T82" s="34"/>
    </row>
    <row r="83" spans="2:20" ht="15" customHeight="1" thickTop="1">
      <c r="B83" s="44"/>
      <c r="C83" s="67"/>
      <c r="D83" s="67"/>
      <c r="E83" s="67"/>
      <c r="F83" s="67"/>
      <c r="G83" s="67"/>
      <c r="H83" s="67"/>
      <c r="I83" s="67"/>
      <c r="J83" s="67"/>
      <c r="K83" s="67"/>
      <c r="L83" s="67"/>
      <c r="M83" s="67"/>
      <c r="N83" s="67"/>
      <c r="O83" s="67"/>
      <c r="P83" s="67"/>
      <c r="Q83" s="67"/>
      <c r="R83" s="80"/>
      <c r="S83" s="43"/>
      <c r="T83" s="34"/>
    </row>
    <row r="84" spans="2:20" ht="5.85" customHeight="1">
      <c r="B84" s="44"/>
      <c r="C84" s="451"/>
      <c r="D84" s="452"/>
      <c r="E84" s="452"/>
      <c r="F84" s="452"/>
      <c r="G84" s="452"/>
      <c r="H84" s="452"/>
      <c r="I84" s="452"/>
      <c r="J84" s="452"/>
      <c r="K84" s="452"/>
      <c r="L84" s="452"/>
      <c r="M84" s="452"/>
      <c r="N84" s="452"/>
      <c r="O84" s="452"/>
      <c r="P84" s="452"/>
      <c r="Q84" s="452"/>
      <c r="R84" s="80"/>
      <c r="S84" s="43"/>
      <c r="T84" s="34"/>
    </row>
    <row r="85" spans="2:20" ht="15" hidden="1" customHeight="1">
      <c r="B85" s="44"/>
      <c r="C85" s="452"/>
      <c r="D85" s="452"/>
      <c r="E85" s="452"/>
      <c r="F85" s="452"/>
      <c r="G85" s="452"/>
      <c r="H85" s="452"/>
      <c r="I85" s="452"/>
      <c r="J85" s="452"/>
      <c r="K85" s="452"/>
      <c r="L85" s="452"/>
      <c r="M85" s="452"/>
      <c r="N85" s="452"/>
      <c r="O85" s="452"/>
      <c r="P85" s="452"/>
      <c r="Q85" s="452"/>
      <c r="R85" s="80"/>
      <c r="S85" s="43"/>
      <c r="T85" s="34"/>
    </row>
    <row r="86" spans="2:20" ht="15" hidden="1" customHeight="1">
      <c r="B86" s="44"/>
      <c r="C86" s="452"/>
      <c r="D86" s="452"/>
      <c r="E86" s="452"/>
      <c r="F86" s="452"/>
      <c r="G86" s="452"/>
      <c r="H86" s="452"/>
      <c r="I86" s="452"/>
      <c r="J86" s="452"/>
      <c r="K86" s="452"/>
      <c r="L86" s="452"/>
      <c r="M86" s="452"/>
      <c r="N86" s="452"/>
      <c r="O86" s="452"/>
      <c r="P86" s="452"/>
      <c r="Q86" s="452"/>
      <c r="R86" s="80"/>
      <c r="S86" s="43"/>
      <c r="T86" s="34"/>
    </row>
    <row r="87" spans="2:20" ht="15" customHeight="1">
      <c r="B87" s="44"/>
      <c r="C87" s="451" t="s">
        <v>42</v>
      </c>
      <c r="D87" s="452"/>
      <c r="E87" s="452"/>
      <c r="F87" s="452"/>
      <c r="G87" s="452"/>
      <c r="H87" s="452"/>
      <c r="I87" s="452"/>
      <c r="J87" s="452"/>
      <c r="K87" s="452"/>
      <c r="L87" s="452"/>
      <c r="M87" s="452"/>
      <c r="N87" s="452"/>
      <c r="O87" s="452"/>
      <c r="P87" s="452"/>
      <c r="Q87" s="452"/>
      <c r="R87" s="80"/>
      <c r="S87" s="43"/>
      <c r="T87" s="34"/>
    </row>
    <row r="88" spans="2:20" ht="15" customHeight="1">
      <c r="B88" s="44"/>
      <c r="C88" s="452"/>
      <c r="D88" s="452"/>
      <c r="E88" s="452"/>
      <c r="F88" s="452"/>
      <c r="G88" s="452"/>
      <c r="H88" s="452"/>
      <c r="I88" s="452"/>
      <c r="J88" s="452"/>
      <c r="K88" s="452"/>
      <c r="L88" s="452"/>
      <c r="M88" s="452"/>
      <c r="N88" s="452"/>
      <c r="O88" s="452"/>
      <c r="P88" s="452"/>
      <c r="Q88" s="452"/>
      <c r="R88" s="80"/>
      <c r="S88" s="43"/>
      <c r="T88" s="34"/>
    </row>
    <row r="89" spans="2:20" ht="15" customHeight="1">
      <c r="B89" s="44"/>
      <c r="C89" s="452"/>
      <c r="D89" s="452"/>
      <c r="E89" s="452"/>
      <c r="F89" s="452"/>
      <c r="G89" s="452"/>
      <c r="H89" s="452"/>
      <c r="I89" s="452"/>
      <c r="J89" s="452"/>
      <c r="K89" s="452"/>
      <c r="L89" s="452"/>
      <c r="M89" s="452"/>
      <c r="N89" s="452"/>
      <c r="O89" s="452"/>
      <c r="P89" s="452"/>
      <c r="Q89" s="452"/>
      <c r="R89" s="80"/>
      <c r="S89" s="43"/>
      <c r="T89" s="34"/>
    </row>
    <row r="90" spans="2:20" ht="15" customHeight="1">
      <c r="B90" s="44"/>
      <c r="C90" s="452"/>
      <c r="D90" s="452"/>
      <c r="E90" s="452"/>
      <c r="F90" s="452"/>
      <c r="G90" s="452"/>
      <c r="H90" s="452"/>
      <c r="I90" s="452"/>
      <c r="J90" s="452"/>
      <c r="K90" s="452"/>
      <c r="L90" s="452"/>
      <c r="M90" s="452"/>
      <c r="N90" s="452"/>
      <c r="O90" s="452"/>
      <c r="P90" s="452"/>
      <c r="Q90" s="452"/>
      <c r="R90" s="80"/>
      <c r="S90" s="43"/>
      <c r="T90" s="34"/>
    </row>
    <row r="91" spans="2:20" ht="15" customHeight="1">
      <c r="B91" s="44"/>
      <c r="C91" s="452"/>
      <c r="D91" s="452"/>
      <c r="E91" s="452"/>
      <c r="F91" s="452"/>
      <c r="G91" s="452"/>
      <c r="H91" s="452"/>
      <c r="I91" s="452"/>
      <c r="J91" s="452"/>
      <c r="K91" s="452"/>
      <c r="L91" s="452"/>
      <c r="M91" s="452"/>
      <c r="N91" s="452"/>
      <c r="O91" s="452"/>
      <c r="P91" s="452"/>
      <c r="Q91" s="452"/>
      <c r="R91" s="80"/>
      <c r="S91" s="43"/>
      <c r="T91" s="34"/>
    </row>
    <row r="92" spans="2:20" ht="15" customHeight="1">
      <c r="B92" s="44"/>
      <c r="C92" s="452"/>
      <c r="D92" s="452"/>
      <c r="E92" s="452"/>
      <c r="F92" s="452"/>
      <c r="G92" s="452"/>
      <c r="H92" s="452"/>
      <c r="I92" s="452"/>
      <c r="J92" s="452"/>
      <c r="K92" s="452"/>
      <c r="L92" s="452"/>
      <c r="M92" s="452"/>
      <c r="N92" s="452"/>
      <c r="O92" s="452"/>
      <c r="P92" s="452"/>
      <c r="Q92" s="452"/>
      <c r="R92" s="80"/>
      <c r="S92" s="43"/>
      <c r="T92" s="34"/>
    </row>
    <row r="93" spans="2:20" ht="15" customHeight="1">
      <c r="B93" s="44"/>
      <c r="C93" s="452"/>
      <c r="D93" s="452"/>
      <c r="E93" s="452"/>
      <c r="F93" s="452"/>
      <c r="G93" s="452"/>
      <c r="H93" s="452"/>
      <c r="I93" s="452"/>
      <c r="J93" s="452"/>
      <c r="K93" s="452"/>
      <c r="L93" s="452"/>
      <c r="M93" s="452"/>
      <c r="N93" s="452"/>
      <c r="O93" s="452"/>
      <c r="P93" s="452"/>
      <c r="Q93" s="452"/>
      <c r="R93" s="80"/>
      <c r="S93" s="43"/>
      <c r="T93" s="34"/>
    </row>
    <row r="94" spans="2:20" ht="15" customHeight="1">
      <c r="B94" s="44"/>
      <c r="C94" s="452"/>
      <c r="D94" s="452"/>
      <c r="E94" s="452"/>
      <c r="F94" s="452"/>
      <c r="G94" s="452"/>
      <c r="H94" s="452"/>
      <c r="I94" s="452"/>
      <c r="J94" s="452"/>
      <c r="K94" s="452"/>
      <c r="L94" s="452"/>
      <c r="M94" s="452"/>
      <c r="N94" s="452"/>
      <c r="O94" s="452"/>
      <c r="P94" s="452"/>
      <c r="Q94" s="452"/>
      <c r="R94" s="80"/>
      <c r="S94" s="43"/>
      <c r="T94" s="34"/>
    </row>
    <row r="95" spans="2:20" ht="15" customHeight="1">
      <c r="B95" s="44"/>
      <c r="C95" s="452"/>
      <c r="D95" s="452"/>
      <c r="E95" s="452"/>
      <c r="F95" s="452"/>
      <c r="G95" s="452"/>
      <c r="H95" s="452"/>
      <c r="I95" s="452"/>
      <c r="J95" s="452"/>
      <c r="K95" s="452"/>
      <c r="L95" s="452"/>
      <c r="M95" s="452"/>
      <c r="N95" s="452"/>
      <c r="O95" s="452"/>
      <c r="P95" s="452"/>
      <c r="Q95" s="452"/>
      <c r="R95" s="80"/>
      <c r="S95" s="43"/>
      <c r="T95" s="34"/>
    </row>
    <row r="96" spans="2:20" ht="47.1" customHeight="1">
      <c r="B96" s="44"/>
      <c r="C96" s="452"/>
      <c r="D96" s="452"/>
      <c r="E96" s="452"/>
      <c r="F96" s="452"/>
      <c r="G96" s="452"/>
      <c r="H96" s="452"/>
      <c r="I96" s="452"/>
      <c r="J96" s="452"/>
      <c r="K96" s="452"/>
      <c r="L96" s="452"/>
      <c r="M96" s="452"/>
      <c r="N96" s="452"/>
      <c r="O96" s="452"/>
      <c r="P96" s="452"/>
      <c r="Q96" s="452"/>
      <c r="R96" s="80"/>
      <c r="S96" s="43"/>
      <c r="T96" s="34"/>
    </row>
    <row r="97" spans="2:20" ht="14.1" customHeight="1">
      <c r="B97" s="44"/>
      <c r="C97" s="67"/>
      <c r="D97" s="67"/>
      <c r="E97" s="67"/>
      <c r="F97" s="67"/>
      <c r="G97" s="67"/>
      <c r="H97" s="67"/>
      <c r="I97" s="67"/>
      <c r="J97" s="67"/>
      <c r="K97" s="67"/>
      <c r="L97" s="67"/>
      <c r="M97" s="67"/>
      <c r="N97" s="67"/>
      <c r="O97" s="67"/>
      <c r="P97" s="67"/>
      <c r="Q97" s="67"/>
      <c r="R97" s="80"/>
      <c r="S97" s="43"/>
      <c r="T97" s="34"/>
    </row>
    <row r="98" spans="2:20" ht="15" customHeight="1">
      <c r="B98" s="44"/>
      <c r="C98" s="451" t="s">
        <v>43</v>
      </c>
      <c r="D98" s="452"/>
      <c r="E98" s="452"/>
      <c r="F98" s="452"/>
      <c r="G98" s="452"/>
      <c r="H98" s="452"/>
      <c r="I98" s="452"/>
      <c r="J98" s="452"/>
      <c r="K98" s="452"/>
      <c r="L98" s="452"/>
      <c r="M98" s="452"/>
      <c r="N98" s="452"/>
      <c r="O98" s="452"/>
      <c r="P98" s="452"/>
      <c r="Q98" s="452"/>
      <c r="R98" s="80"/>
      <c r="S98" s="43"/>
      <c r="T98" s="34"/>
    </row>
    <row r="99" spans="2:20" ht="15" customHeight="1">
      <c r="B99" s="44"/>
      <c r="C99" s="452"/>
      <c r="D99" s="452"/>
      <c r="E99" s="452"/>
      <c r="F99" s="452"/>
      <c r="G99" s="452"/>
      <c r="H99" s="452"/>
      <c r="I99" s="452"/>
      <c r="J99" s="452"/>
      <c r="K99" s="452"/>
      <c r="L99" s="452"/>
      <c r="M99" s="452"/>
      <c r="N99" s="452"/>
      <c r="O99" s="452"/>
      <c r="P99" s="452"/>
      <c r="Q99" s="452"/>
      <c r="R99" s="80"/>
      <c r="S99" s="43"/>
      <c r="T99" s="34"/>
    </row>
    <row r="100" spans="2:20" ht="15" customHeight="1">
      <c r="B100" s="44"/>
      <c r="C100" s="452"/>
      <c r="D100" s="452"/>
      <c r="E100" s="452"/>
      <c r="F100" s="452"/>
      <c r="G100" s="452"/>
      <c r="H100" s="452"/>
      <c r="I100" s="452"/>
      <c r="J100" s="452"/>
      <c r="K100" s="452"/>
      <c r="L100" s="452"/>
      <c r="M100" s="452"/>
      <c r="N100" s="452"/>
      <c r="O100" s="452"/>
      <c r="P100" s="452"/>
      <c r="Q100" s="452"/>
      <c r="R100" s="80"/>
      <c r="S100" s="43"/>
      <c r="T100" s="34"/>
    </row>
    <row r="101" spans="2:20" ht="15" customHeight="1">
      <c r="B101" s="44"/>
      <c r="C101" s="452"/>
      <c r="D101" s="452"/>
      <c r="E101" s="452"/>
      <c r="F101" s="452"/>
      <c r="G101" s="452"/>
      <c r="H101" s="452"/>
      <c r="I101" s="452"/>
      <c r="J101" s="452"/>
      <c r="K101" s="452"/>
      <c r="L101" s="452"/>
      <c r="M101" s="452"/>
      <c r="N101" s="452"/>
      <c r="O101" s="452"/>
      <c r="P101" s="452"/>
      <c r="Q101" s="452"/>
      <c r="R101" s="80"/>
      <c r="S101" s="43"/>
      <c r="T101" s="34"/>
    </row>
    <row r="102" spans="2:20" ht="15" customHeight="1">
      <c r="B102" s="44"/>
      <c r="C102" s="452"/>
      <c r="D102" s="452"/>
      <c r="E102" s="452"/>
      <c r="F102" s="452"/>
      <c r="G102" s="452"/>
      <c r="H102" s="452"/>
      <c r="I102" s="452"/>
      <c r="J102" s="452"/>
      <c r="K102" s="452"/>
      <c r="L102" s="452"/>
      <c r="M102" s="452"/>
      <c r="N102" s="452"/>
      <c r="O102" s="452"/>
      <c r="P102" s="452"/>
      <c r="Q102" s="452"/>
      <c r="R102" s="80"/>
      <c r="S102" s="43"/>
      <c r="T102" s="34"/>
    </row>
    <row r="103" spans="2:20" ht="15" customHeight="1">
      <c r="B103" s="44"/>
      <c r="C103" s="452"/>
      <c r="D103" s="452"/>
      <c r="E103" s="452"/>
      <c r="F103" s="452"/>
      <c r="G103" s="452"/>
      <c r="H103" s="452"/>
      <c r="I103" s="452"/>
      <c r="J103" s="452"/>
      <c r="K103" s="452"/>
      <c r="L103" s="452"/>
      <c r="M103" s="452"/>
      <c r="N103" s="452"/>
      <c r="O103" s="452"/>
      <c r="P103" s="452"/>
      <c r="Q103" s="452"/>
      <c r="R103" s="80"/>
      <c r="S103" s="43"/>
      <c r="T103" s="34"/>
    </row>
    <row r="104" spans="2:20" ht="39.75" customHeight="1">
      <c r="B104" s="44"/>
      <c r="C104" s="452"/>
      <c r="D104" s="452"/>
      <c r="E104" s="452"/>
      <c r="F104" s="452"/>
      <c r="G104" s="452"/>
      <c r="H104" s="452"/>
      <c r="I104" s="452"/>
      <c r="J104" s="452"/>
      <c r="K104" s="452"/>
      <c r="L104" s="452"/>
      <c r="M104" s="452"/>
      <c r="N104" s="452"/>
      <c r="O104" s="452"/>
      <c r="P104" s="452"/>
      <c r="Q104" s="452"/>
      <c r="R104" s="80"/>
      <c r="S104" s="43"/>
      <c r="T104" s="34"/>
    </row>
    <row r="105" spans="2:20" ht="14.1" customHeight="1">
      <c r="B105" s="44"/>
      <c r="C105" s="67"/>
      <c r="D105" s="67"/>
      <c r="E105" s="67"/>
      <c r="F105" s="67"/>
      <c r="G105" s="67"/>
      <c r="H105" s="67"/>
      <c r="I105" s="67"/>
      <c r="J105" s="67"/>
      <c r="K105" s="67"/>
      <c r="L105" s="67"/>
      <c r="M105" s="67"/>
      <c r="N105" s="67"/>
      <c r="O105" s="67"/>
      <c r="P105" s="67"/>
      <c r="Q105" s="67"/>
      <c r="R105" s="80"/>
      <c r="S105" s="43"/>
      <c r="T105" s="34"/>
    </row>
    <row r="106" spans="2:20" ht="15" customHeight="1">
      <c r="B106" s="44"/>
      <c r="C106" s="451" t="s">
        <v>44</v>
      </c>
      <c r="D106" s="452"/>
      <c r="E106" s="452"/>
      <c r="F106" s="452"/>
      <c r="G106" s="452"/>
      <c r="H106" s="452"/>
      <c r="I106" s="452"/>
      <c r="J106" s="452"/>
      <c r="K106" s="452"/>
      <c r="L106" s="452"/>
      <c r="M106" s="452"/>
      <c r="N106" s="452"/>
      <c r="O106" s="452"/>
      <c r="P106" s="452"/>
      <c r="Q106" s="452"/>
      <c r="R106" s="80"/>
      <c r="S106" s="43"/>
      <c r="T106" s="34"/>
    </row>
    <row r="107" spans="2:20" ht="15" customHeight="1">
      <c r="B107" s="44"/>
      <c r="C107" s="452"/>
      <c r="D107" s="452"/>
      <c r="E107" s="452"/>
      <c r="F107" s="452"/>
      <c r="G107" s="452"/>
      <c r="H107" s="452"/>
      <c r="I107" s="452"/>
      <c r="J107" s="452"/>
      <c r="K107" s="452"/>
      <c r="L107" s="452"/>
      <c r="M107" s="452"/>
      <c r="N107" s="452"/>
      <c r="O107" s="452"/>
      <c r="P107" s="452"/>
      <c r="Q107" s="452"/>
      <c r="R107" s="80"/>
      <c r="S107" s="43"/>
      <c r="T107" s="34"/>
    </row>
    <row r="108" spans="2:20" ht="15" customHeight="1">
      <c r="B108" s="44"/>
      <c r="C108" s="452"/>
      <c r="D108" s="452"/>
      <c r="E108" s="452"/>
      <c r="F108" s="452"/>
      <c r="G108" s="452"/>
      <c r="H108" s="452"/>
      <c r="I108" s="452"/>
      <c r="J108" s="452"/>
      <c r="K108" s="452"/>
      <c r="L108" s="452"/>
      <c r="M108" s="452"/>
      <c r="N108" s="452"/>
      <c r="O108" s="452"/>
      <c r="P108" s="452"/>
      <c r="Q108" s="452"/>
      <c r="R108" s="80"/>
      <c r="S108" s="43"/>
      <c r="T108" s="34"/>
    </row>
    <row r="109" spans="2:20" ht="12" customHeight="1">
      <c r="B109" s="44"/>
      <c r="C109" s="452"/>
      <c r="D109" s="452"/>
      <c r="E109" s="452"/>
      <c r="F109" s="452"/>
      <c r="G109" s="452"/>
      <c r="H109" s="452"/>
      <c r="I109" s="452"/>
      <c r="J109" s="452"/>
      <c r="K109" s="452"/>
      <c r="L109" s="452"/>
      <c r="M109" s="452"/>
      <c r="N109" s="452"/>
      <c r="O109" s="452"/>
      <c r="P109" s="452"/>
      <c r="Q109" s="452"/>
      <c r="R109" s="80"/>
      <c r="S109" s="43"/>
      <c r="T109" s="34"/>
    </row>
    <row r="110" spans="2:20" ht="29.65" customHeight="1">
      <c r="B110" s="44"/>
      <c r="C110" s="452"/>
      <c r="D110" s="452"/>
      <c r="E110" s="452"/>
      <c r="F110" s="452"/>
      <c r="G110" s="452"/>
      <c r="H110" s="452"/>
      <c r="I110" s="452"/>
      <c r="J110" s="452"/>
      <c r="K110" s="452"/>
      <c r="L110" s="452"/>
      <c r="M110" s="452"/>
      <c r="N110" s="452"/>
      <c r="O110" s="452"/>
      <c r="P110" s="452"/>
      <c r="Q110" s="452"/>
      <c r="R110" s="80"/>
      <c r="S110" s="43"/>
      <c r="T110" s="34"/>
    </row>
    <row r="111" spans="2:20" ht="15" customHeight="1">
      <c r="B111" s="34"/>
      <c r="C111" s="45"/>
      <c r="D111" s="45"/>
      <c r="E111" s="45"/>
      <c r="F111" s="45"/>
      <c r="G111" s="45"/>
      <c r="H111" s="45"/>
      <c r="I111" s="45"/>
      <c r="J111" s="45"/>
      <c r="K111" s="45"/>
      <c r="L111" s="45"/>
      <c r="M111" s="45"/>
      <c r="N111" s="45"/>
      <c r="O111" s="45"/>
      <c r="P111" s="45"/>
      <c r="Q111" s="45"/>
      <c r="R111" s="45"/>
      <c r="S111" s="45"/>
      <c r="T111" s="34"/>
    </row>
    <row r="112" spans="2:20" ht="15" customHeight="1"/>
    <row r="113" spans="2:20" ht="27" customHeight="1">
      <c r="B113" s="44"/>
      <c r="C113" s="462" t="s">
        <v>45</v>
      </c>
      <c r="D113" s="462"/>
      <c r="E113" s="462"/>
      <c r="F113" s="462"/>
      <c r="G113" s="462"/>
      <c r="H113" s="462"/>
      <c r="I113" s="462"/>
      <c r="J113" s="462"/>
      <c r="K113" s="462"/>
      <c r="L113" s="462"/>
      <c r="M113" s="462"/>
      <c r="N113" s="462"/>
      <c r="O113" s="462"/>
      <c r="P113" s="462"/>
      <c r="Q113" s="462"/>
      <c r="R113" s="462"/>
      <c r="S113" s="43"/>
      <c r="T113" s="34"/>
    </row>
    <row r="114" spans="2:20" ht="15" customHeight="1">
      <c r="B114" s="44"/>
      <c r="C114" s="451" t="s">
        <v>46</v>
      </c>
      <c r="D114" s="451"/>
      <c r="E114" s="451"/>
      <c r="F114" s="451"/>
      <c r="G114" s="451"/>
      <c r="H114" s="451"/>
      <c r="I114" s="451"/>
      <c r="J114" s="451"/>
      <c r="K114" s="451"/>
      <c r="L114" s="451"/>
      <c r="M114" s="451"/>
      <c r="N114" s="451"/>
      <c r="O114" s="451"/>
      <c r="P114" s="451"/>
      <c r="Q114" s="451"/>
      <c r="R114" s="80"/>
      <c r="S114" s="43"/>
      <c r="T114" s="34"/>
    </row>
    <row r="115" spans="2:20" ht="15" customHeight="1">
      <c r="B115" s="44"/>
      <c r="C115" s="451"/>
      <c r="D115" s="451"/>
      <c r="E115" s="451"/>
      <c r="F115" s="451"/>
      <c r="G115" s="451"/>
      <c r="H115" s="451"/>
      <c r="I115" s="451"/>
      <c r="J115" s="451"/>
      <c r="K115" s="451"/>
      <c r="L115" s="451"/>
      <c r="M115" s="451"/>
      <c r="N115" s="451"/>
      <c r="O115" s="451"/>
      <c r="P115" s="451"/>
      <c r="Q115" s="451"/>
      <c r="R115" s="80"/>
      <c r="S115" s="43"/>
      <c r="T115" s="34"/>
    </row>
    <row r="116" spans="2:20" ht="15" customHeight="1">
      <c r="B116" s="44"/>
      <c r="C116" s="451"/>
      <c r="D116" s="451"/>
      <c r="E116" s="451"/>
      <c r="F116" s="451"/>
      <c r="G116" s="451"/>
      <c r="H116" s="451"/>
      <c r="I116" s="451"/>
      <c r="J116" s="451"/>
      <c r="K116" s="451"/>
      <c r="L116" s="451"/>
      <c r="M116" s="451"/>
      <c r="N116" s="451"/>
      <c r="O116" s="451"/>
      <c r="P116" s="451"/>
      <c r="Q116" s="451"/>
      <c r="R116" s="80"/>
      <c r="S116" s="43"/>
      <c r="T116" s="34"/>
    </row>
    <row r="117" spans="2:20" ht="15" customHeight="1">
      <c r="B117" s="44"/>
      <c r="C117" s="451"/>
      <c r="D117" s="451"/>
      <c r="E117" s="451"/>
      <c r="F117" s="451"/>
      <c r="G117" s="451"/>
      <c r="H117" s="451"/>
      <c r="I117" s="451"/>
      <c r="J117" s="451"/>
      <c r="K117" s="451"/>
      <c r="L117" s="451"/>
      <c r="M117" s="451"/>
      <c r="N117" s="451"/>
      <c r="O117" s="451"/>
      <c r="P117" s="451"/>
      <c r="Q117" s="451"/>
      <c r="R117" s="80"/>
      <c r="S117" s="43"/>
      <c r="T117" s="34"/>
    </row>
    <row r="118" spans="2:20" ht="8.85" customHeight="1">
      <c r="B118" s="44"/>
      <c r="C118" s="67"/>
      <c r="D118" s="67"/>
      <c r="E118" s="67"/>
      <c r="F118" s="67"/>
      <c r="G118" s="67"/>
      <c r="H118" s="67"/>
      <c r="I118" s="67"/>
      <c r="J118" s="67"/>
      <c r="K118" s="67"/>
      <c r="L118" s="67"/>
      <c r="M118" s="67"/>
      <c r="N118" s="67"/>
      <c r="O118" s="67"/>
      <c r="P118" s="67"/>
      <c r="Q118" s="67"/>
      <c r="R118" s="80"/>
      <c r="S118" s="43"/>
      <c r="T118" s="34"/>
    </row>
    <row r="119" spans="2:20" ht="15" customHeight="1">
      <c r="B119" s="44"/>
      <c r="C119" s="463"/>
      <c r="D119" s="463"/>
      <c r="E119" s="463"/>
      <c r="F119" s="463"/>
      <c r="G119" s="463"/>
      <c r="H119" s="463"/>
      <c r="I119" s="463"/>
      <c r="J119" s="463"/>
      <c r="K119" s="463"/>
      <c r="L119" s="463"/>
      <c r="M119" s="463"/>
      <c r="N119" s="463"/>
      <c r="O119" s="463"/>
      <c r="P119" s="463"/>
      <c r="Q119" s="463"/>
      <c r="R119" s="463"/>
      <c r="S119" s="463"/>
      <c r="T119" s="34"/>
    </row>
    <row r="120" spans="2:20" ht="15" customHeight="1">
      <c r="B120" s="34"/>
      <c r="C120" s="45"/>
      <c r="D120" s="45"/>
      <c r="E120" s="45"/>
      <c r="F120" s="45"/>
      <c r="G120" s="45"/>
      <c r="H120" s="45"/>
      <c r="I120" s="45"/>
      <c r="J120" s="45"/>
      <c r="K120" s="45"/>
      <c r="L120" s="45"/>
      <c r="M120" s="45"/>
      <c r="N120" s="45"/>
      <c r="O120" s="45"/>
      <c r="P120" s="45"/>
      <c r="Q120" s="45"/>
      <c r="R120" s="45"/>
      <c r="S120" s="45"/>
      <c r="T120" s="34"/>
    </row>
    <row r="121" spans="2:20" ht="15" customHeight="1"/>
    <row r="122" spans="2:20" ht="15.75" customHeight="1">
      <c r="B122" s="44"/>
      <c r="C122" s="462" t="s">
        <v>47</v>
      </c>
      <c r="D122" s="462"/>
      <c r="E122" s="462"/>
      <c r="F122" s="462"/>
      <c r="G122" s="462"/>
      <c r="H122" s="462"/>
      <c r="I122" s="462"/>
      <c r="J122" s="462"/>
      <c r="K122" s="462"/>
      <c r="L122" s="462"/>
      <c r="M122" s="462"/>
      <c r="N122" s="462"/>
      <c r="O122" s="462"/>
      <c r="P122" s="462"/>
      <c r="Q122" s="462"/>
      <c r="R122" s="462"/>
      <c r="S122" s="43"/>
      <c r="T122" s="34"/>
    </row>
    <row r="123" spans="2:20" ht="15.75" customHeight="1">
      <c r="B123" s="44"/>
      <c r="C123" s="462"/>
      <c r="D123" s="462"/>
      <c r="E123" s="462"/>
      <c r="F123" s="462"/>
      <c r="G123" s="462"/>
      <c r="H123" s="462"/>
      <c r="I123" s="462"/>
      <c r="J123" s="462"/>
      <c r="K123" s="462"/>
      <c r="L123" s="462"/>
      <c r="M123" s="462"/>
      <c r="N123" s="462"/>
      <c r="O123" s="462"/>
      <c r="P123" s="462"/>
      <c r="Q123" s="462"/>
      <c r="R123" s="462"/>
      <c r="S123" s="43"/>
      <c r="T123" s="34"/>
    </row>
    <row r="124" spans="2:20" ht="15.75" customHeight="1">
      <c r="B124" s="44"/>
      <c r="C124" s="451" t="s">
        <v>48</v>
      </c>
      <c r="D124" s="452"/>
      <c r="E124" s="452"/>
      <c r="F124" s="452"/>
      <c r="G124" s="452"/>
      <c r="H124" s="452"/>
      <c r="I124" s="452"/>
      <c r="J124" s="452"/>
      <c r="K124" s="452"/>
      <c r="L124" s="452"/>
      <c r="M124" s="452"/>
      <c r="N124" s="452"/>
      <c r="O124" s="452"/>
      <c r="P124" s="452"/>
      <c r="Q124" s="452"/>
      <c r="R124" s="80"/>
      <c r="S124" s="43"/>
      <c r="T124" s="34"/>
    </row>
    <row r="125" spans="2:20" ht="15.75" customHeight="1">
      <c r="B125" s="44"/>
      <c r="C125" s="452"/>
      <c r="D125" s="452"/>
      <c r="E125" s="452"/>
      <c r="F125" s="452"/>
      <c r="G125" s="452"/>
      <c r="H125" s="452"/>
      <c r="I125" s="452"/>
      <c r="J125" s="452"/>
      <c r="K125" s="452"/>
      <c r="L125" s="452"/>
      <c r="M125" s="452"/>
      <c r="N125" s="452"/>
      <c r="O125" s="452"/>
      <c r="P125" s="452"/>
      <c r="Q125" s="452"/>
      <c r="R125" s="80"/>
      <c r="S125" s="43"/>
      <c r="T125" s="34"/>
    </row>
    <row r="126" spans="2:20" ht="15.75" customHeight="1">
      <c r="B126" s="44"/>
      <c r="C126" s="452"/>
      <c r="D126" s="452"/>
      <c r="E126" s="452"/>
      <c r="F126" s="452"/>
      <c r="G126" s="452"/>
      <c r="H126" s="452"/>
      <c r="I126" s="452"/>
      <c r="J126" s="452"/>
      <c r="K126" s="452"/>
      <c r="L126" s="452"/>
      <c r="M126" s="452"/>
      <c r="N126" s="452"/>
      <c r="O126" s="452"/>
      <c r="P126" s="452"/>
      <c r="Q126" s="452"/>
      <c r="R126" s="80"/>
      <c r="S126" s="43"/>
      <c r="T126" s="34"/>
    </row>
    <row r="127" spans="2:20" ht="15.75" customHeight="1">
      <c r="B127" s="44"/>
      <c r="C127" s="452"/>
      <c r="D127" s="452"/>
      <c r="E127" s="452"/>
      <c r="F127" s="452"/>
      <c r="G127" s="452"/>
      <c r="H127" s="452"/>
      <c r="I127" s="452"/>
      <c r="J127" s="452"/>
      <c r="K127" s="452"/>
      <c r="L127" s="452"/>
      <c r="M127" s="452"/>
      <c r="N127" s="452"/>
      <c r="O127" s="452"/>
      <c r="P127" s="452"/>
      <c r="Q127" s="452"/>
      <c r="R127" s="80"/>
      <c r="S127" s="43"/>
      <c r="T127" s="34"/>
    </row>
    <row r="128" spans="2:20" ht="19.5">
      <c r="B128" s="44"/>
      <c r="C128" s="452"/>
      <c r="D128" s="452"/>
      <c r="E128" s="452"/>
      <c r="F128" s="452"/>
      <c r="G128" s="452"/>
      <c r="H128" s="452"/>
      <c r="I128" s="452"/>
      <c r="J128" s="452"/>
      <c r="K128" s="452"/>
      <c r="L128" s="452"/>
      <c r="M128" s="452"/>
      <c r="N128" s="452"/>
      <c r="O128" s="452"/>
      <c r="P128" s="452"/>
      <c r="Q128" s="452"/>
      <c r="R128" s="80"/>
      <c r="S128" s="43"/>
      <c r="T128" s="34"/>
    </row>
    <row r="129" spans="2:20" ht="4.5" customHeight="1">
      <c r="B129" s="44"/>
      <c r="C129" s="452"/>
      <c r="D129" s="452"/>
      <c r="E129" s="452"/>
      <c r="F129" s="452"/>
      <c r="G129" s="452"/>
      <c r="H129" s="452"/>
      <c r="I129" s="452"/>
      <c r="J129" s="452"/>
      <c r="K129" s="452"/>
      <c r="L129" s="452"/>
      <c r="M129" s="452"/>
      <c r="N129" s="452"/>
      <c r="O129" s="452"/>
      <c r="P129" s="452"/>
      <c r="Q129" s="452"/>
      <c r="R129" s="80"/>
      <c r="S129" s="43"/>
      <c r="T129" s="34"/>
    </row>
    <row r="130" spans="2:20" ht="37.15" customHeight="1">
      <c r="B130" s="44"/>
      <c r="C130" s="452"/>
      <c r="D130" s="452"/>
      <c r="E130" s="452"/>
      <c r="F130" s="452"/>
      <c r="G130" s="452"/>
      <c r="H130" s="452"/>
      <c r="I130" s="452"/>
      <c r="J130" s="452"/>
      <c r="K130" s="452"/>
      <c r="L130" s="452"/>
      <c r="M130" s="452"/>
      <c r="N130" s="452"/>
      <c r="O130" s="452"/>
      <c r="P130" s="452"/>
      <c r="Q130" s="452"/>
      <c r="R130" s="80"/>
      <c r="S130" s="43"/>
      <c r="T130" s="34"/>
    </row>
    <row r="131" spans="2:20" ht="15.75" customHeight="1">
      <c r="B131" s="44"/>
      <c r="C131" s="66"/>
      <c r="D131" s="66"/>
      <c r="E131" s="66"/>
      <c r="F131" s="66"/>
      <c r="G131" s="66"/>
      <c r="H131" s="66"/>
      <c r="I131" s="66"/>
      <c r="J131" s="66"/>
      <c r="K131" s="66"/>
      <c r="L131" s="66"/>
      <c r="M131" s="66"/>
      <c r="N131" s="66"/>
      <c r="O131" s="66"/>
      <c r="P131" s="66"/>
      <c r="Q131" s="66"/>
      <c r="R131" s="80"/>
      <c r="S131" s="43"/>
      <c r="T131" s="34"/>
    </row>
    <row r="132" spans="2:20" ht="15.75" customHeight="1">
      <c r="B132" s="44"/>
      <c r="C132" s="453" t="s">
        <v>49</v>
      </c>
      <c r="D132" s="452"/>
      <c r="E132" s="452"/>
      <c r="F132" s="452"/>
      <c r="G132" s="452"/>
      <c r="H132" s="452"/>
      <c r="I132" s="452"/>
      <c r="J132" s="452"/>
      <c r="K132" s="452"/>
      <c r="L132" s="452"/>
      <c r="M132" s="452"/>
      <c r="N132" s="452"/>
      <c r="O132" s="452"/>
      <c r="P132" s="452"/>
      <c r="Q132" s="452"/>
      <c r="R132" s="80"/>
      <c r="S132" s="43"/>
      <c r="T132" s="34"/>
    </row>
    <row r="133" spans="2:20" ht="15.75" customHeight="1">
      <c r="B133" s="44"/>
      <c r="C133" s="452"/>
      <c r="D133" s="452"/>
      <c r="E133" s="452"/>
      <c r="F133" s="452"/>
      <c r="G133" s="452"/>
      <c r="H133" s="452"/>
      <c r="I133" s="452"/>
      <c r="J133" s="452"/>
      <c r="K133" s="452"/>
      <c r="L133" s="452"/>
      <c r="M133" s="452"/>
      <c r="N133" s="452"/>
      <c r="O133" s="452"/>
      <c r="P133" s="452"/>
      <c r="Q133" s="452"/>
      <c r="R133" s="80"/>
      <c r="S133" s="43"/>
      <c r="T133" s="34"/>
    </row>
    <row r="134" spans="2:20" ht="15.75" customHeight="1">
      <c r="B134" s="44"/>
      <c r="C134" s="452"/>
      <c r="D134" s="452"/>
      <c r="E134" s="452"/>
      <c r="F134" s="452"/>
      <c r="G134" s="452"/>
      <c r="H134" s="452"/>
      <c r="I134" s="452"/>
      <c r="J134" s="452"/>
      <c r="K134" s="452"/>
      <c r="L134" s="452"/>
      <c r="M134" s="452"/>
      <c r="N134" s="452"/>
      <c r="O134" s="452"/>
      <c r="P134" s="452"/>
      <c r="Q134" s="452"/>
      <c r="R134" s="80"/>
      <c r="S134" s="43"/>
      <c r="T134" s="34"/>
    </row>
    <row r="135" spans="2:20" ht="15.75" customHeight="1">
      <c r="B135" s="44"/>
      <c r="C135" s="452"/>
      <c r="D135" s="452"/>
      <c r="E135" s="452"/>
      <c r="F135" s="452"/>
      <c r="G135" s="452"/>
      <c r="H135" s="452"/>
      <c r="I135" s="452"/>
      <c r="J135" s="452"/>
      <c r="K135" s="452"/>
      <c r="L135" s="452"/>
      <c r="M135" s="452"/>
      <c r="N135" s="452"/>
      <c r="O135" s="452"/>
      <c r="P135" s="452"/>
      <c r="Q135" s="452"/>
      <c r="R135" s="80"/>
      <c r="S135" s="43"/>
      <c r="T135" s="34"/>
    </row>
    <row r="136" spans="2:20" ht="15.75" customHeight="1">
      <c r="B136" s="44"/>
      <c r="C136" s="452"/>
      <c r="D136" s="452"/>
      <c r="E136" s="452"/>
      <c r="F136" s="452"/>
      <c r="G136" s="452"/>
      <c r="H136" s="452"/>
      <c r="I136" s="452"/>
      <c r="J136" s="452"/>
      <c r="K136" s="452"/>
      <c r="L136" s="452"/>
      <c r="M136" s="452"/>
      <c r="N136" s="452"/>
      <c r="O136" s="452"/>
      <c r="P136" s="452"/>
      <c r="Q136" s="452"/>
      <c r="R136" s="80"/>
      <c r="S136" s="43"/>
      <c r="T136" s="34"/>
    </row>
    <row r="137" spans="2:20" ht="15.75" customHeight="1">
      <c r="B137" s="44"/>
      <c r="C137" s="452"/>
      <c r="D137" s="452"/>
      <c r="E137" s="452"/>
      <c r="F137" s="452"/>
      <c r="G137" s="452"/>
      <c r="H137" s="452"/>
      <c r="I137" s="452"/>
      <c r="J137" s="452"/>
      <c r="K137" s="452"/>
      <c r="L137" s="452"/>
      <c r="M137" s="452"/>
      <c r="N137" s="452"/>
      <c r="O137" s="452"/>
      <c r="P137" s="452"/>
      <c r="Q137" s="452"/>
      <c r="R137" s="80"/>
      <c r="S137" s="43"/>
      <c r="T137" s="34"/>
    </row>
    <row r="138" spans="2:20" ht="15.75" customHeight="1">
      <c r="B138" s="44"/>
      <c r="C138" s="452"/>
      <c r="D138" s="452"/>
      <c r="E138" s="452"/>
      <c r="F138" s="452"/>
      <c r="G138" s="452"/>
      <c r="H138" s="452"/>
      <c r="I138" s="452"/>
      <c r="J138" s="452"/>
      <c r="K138" s="452"/>
      <c r="L138" s="452"/>
      <c r="M138" s="452"/>
      <c r="N138" s="452"/>
      <c r="O138" s="452"/>
      <c r="P138" s="452"/>
      <c r="Q138" s="452"/>
      <c r="R138" s="80"/>
      <c r="S138" s="43"/>
      <c r="T138" s="34"/>
    </row>
    <row r="139" spans="2:20" ht="15.75" customHeight="1">
      <c r="B139" s="44"/>
      <c r="C139" s="452"/>
      <c r="D139" s="452"/>
      <c r="E139" s="452"/>
      <c r="F139" s="452"/>
      <c r="G139" s="452"/>
      <c r="H139" s="452"/>
      <c r="I139" s="452"/>
      <c r="J139" s="452"/>
      <c r="K139" s="452"/>
      <c r="L139" s="452"/>
      <c r="M139" s="452"/>
      <c r="N139" s="452"/>
      <c r="O139" s="452"/>
      <c r="P139" s="452"/>
      <c r="Q139" s="452"/>
      <c r="R139" s="80"/>
      <c r="S139" s="43"/>
      <c r="T139" s="34"/>
    </row>
    <row r="140" spans="2:20" ht="15.75" customHeight="1">
      <c r="B140" s="44"/>
      <c r="C140" s="452"/>
      <c r="D140" s="452"/>
      <c r="E140" s="452"/>
      <c r="F140" s="452"/>
      <c r="G140" s="452"/>
      <c r="H140" s="452"/>
      <c r="I140" s="452"/>
      <c r="J140" s="452"/>
      <c r="K140" s="452"/>
      <c r="L140" s="452"/>
      <c r="M140" s="452"/>
      <c r="N140" s="452"/>
      <c r="O140" s="452"/>
      <c r="P140" s="452"/>
      <c r="Q140" s="452"/>
      <c r="R140" s="80"/>
      <c r="S140" s="43"/>
      <c r="T140" s="34"/>
    </row>
    <row r="141" spans="2:20" ht="15.75" customHeight="1">
      <c r="B141" s="44"/>
      <c r="C141" s="452"/>
      <c r="D141" s="452"/>
      <c r="E141" s="452"/>
      <c r="F141" s="452"/>
      <c r="G141" s="452"/>
      <c r="H141" s="452"/>
      <c r="I141" s="452"/>
      <c r="J141" s="452"/>
      <c r="K141" s="452"/>
      <c r="L141" s="452"/>
      <c r="M141" s="452"/>
      <c r="N141" s="452"/>
      <c r="O141" s="452"/>
      <c r="P141" s="452"/>
      <c r="Q141" s="452"/>
      <c r="R141" s="80"/>
      <c r="S141" s="43"/>
      <c r="T141" s="34"/>
    </row>
    <row r="142" spans="2:20" ht="15.75" customHeight="1">
      <c r="B142" s="44"/>
      <c r="C142" s="452"/>
      <c r="D142" s="452"/>
      <c r="E142" s="452"/>
      <c r="F142" s="452"/>
      <c r="G142" s="452"/>
      <c r="H142" s="452"/>
      <c r="I142" s="452"/>
      <c r="J142" s="452"/>
      <c r="K142" s="452"/>
      <c r="L142" s="452"/>
      <c r="M142" s="452"/>
      <c r="N142" s="452"/>
      <c r="O142" s="452"/>
      <c r="P142" s="452"/>
      <c r="Q142" s="452"/>
      <c r="R142" s="80"/>
      <c r="S142" s="43"/>
      <c r="T142" s="34"/>
    </row>
    <row r="143" spans="2:20" ht="15.75" customHeight="1">
      <c r="B143" s="44"/>
      <c r="C143" s="452"/>
      <c r="D143" s="452"/>
      <c r="E143" s="452"/>
      <c r="F143" s="452"/>
      <c r="G143" s="452"/>
      <c r="H143" s="452"/>
      <c r="I143" s="452"/>
      <c r="J143" s="452"/>
      <c r="K143" s="452"/>
      <c r="L143" s="452"/>
      <c r="M143" s="452"/>
      <c r="N143" s="452"/>
      <c r="O143" s="452"/>
      <c r="P143" s="452"/>
      <c r="Q143" s="452"/>
      <c r="R143" s="80"/>
      <c r="S143" s="43"/>
      <c r="T143" s="34"/>
    </row>
    <row r="144" spans="2:20" ht="8.65" customHeight="1">
      <c r="B144" s="44"/>
      <c r="C144" s="452"/>
      <c r="D144" s="452"/>
      <c r="E144" s="452"/>
      <c r="F144" s="452"/>
      <c r="G144" s="452"/>
      <c r="H144" s="452"/>
      <c r="I144" s="452"/>
      <c r="J144" s="452"/>
      <c r="K144" s="452"/>
      <c r="L144" s="452"/>
      <c r="M144" s="452"/>
      <c r="N144" s="452"/>
      <c r="O144" s="452"/>
      <c r="P144" s="452"/>
      <c r="Q144" s="452"/>
      <c r="R144" s="80"/>
      <c r="S144" s="43"/>
      <c r="T144" s="34"/>
    </row>
    <row r="145" spans="2:20" ht="101.1" customHeight="1">
      <c r="B145" s="44"/>
      <c r="C145" s="452"/>
      <c r="D145" s="452"/>
      <c r="E145" s="452"/>
      <c r="F145" s="452"/>
      <c r="G145" s="452"/>
      <c r="H145" s="452"/>
      <c r="I145" s="452"/>
      <c r="J145" s="452"/>
      <c r="K145" s="452"/>
      <c r="L145" s="452"/>
      <c r="M145" s="452"/>
      <c r="N145" s="452"/>
      <c r="O145" s="452"/>
      <c r="P145" s="452"/>
      <c r="Q145" s="452"/>
      <c r="R145" s="80"/>
      <c r="S145" s="43"/>
      <c r="T145" s="34"/>
    </row>
    <row r="146" spans="2:20" ht="15.75" customHeight="1">
      <c r="B146" s="44"/>
      <c r="C146" s="454" t="s">
        <v>50</v>
      </c>
      <c r="D146" s="452"/>
      <c r="E146" s="452"/>
      <c r="F146" s="452"/>
      <c r="G146" s="452"/>
      <c r="H146" s="452"/>
      <c r="I146" s="452"/>
      <c r="J146" s="452"/>
      <c r="K146" s="452"/>
      <c r="L146" s="452"/>
      <c r="M146" s="452"/>
      <c r="N146" s="452"/>
      <c r="O146" s="452"/>
      <c r="P146" s="452"/>
      <c r="Q146" s="452"/>
      <c r="R146" s="80"/>
      <c r="S146" s="43"/>
      <c r="T146" s="34"/>
    </row>
    <row r="147" spans="2:20" ht="45" customHeight="1">
      <c r="B147" s="44"/>
      <c r="C147" s="452"/>
      <c r="D147" s="452"/>
      <c r="E147" s="452"/>
      <c r="F147" s="452"/>
      <c r="G147" s="452"/>
      <c r="H147" s="452"/>
      <c r="I147" s="452"/>
      <c r="J147" s="452"/>
      <c r="K147" s="452"/>
      <c r="L147" s="452"/>
      <c r="M147" s="452"/>
      <c r="N147" s="452"/>
      <c r="O147" s="452"/>
      <c r="P147" s="452"/>
      <c r="Q147" s="452"/>
      <c r="R147" s="80"/>
      <c r="S147" s="43"/>
      <c r="T147" s="34"/>
    </row>
    <row r="148" spans="2:20" ht="4.5" customHeight="1">
      <c r="B148" s="44"/>
      <c r="C148" s="452"/>
      <c r="D148" s="452"/>
      <c r="E148" s="452"/>
      <c r="F148" s="452"/>
      <c r="G148" s="452"/>
      <c r="H148" s="452"/>
      <c r="I148" s="452"/>
      <c r="J148" s="452"/>
      <c r="K148" s="452"/>
      <c r="L148" s="452"/>
      <c r="M148" s="452"/>
      <c r="N148" s="452"/>
      <c r="O148" s="452"/>
      <c r="P148" s="452"/>
      <c r="Q148" s="452"/>
      <c r="R148" s="80"/>
      <c r="S148" s="43"/>
      <c r="T148" s="34"/>
    </row>
    <row r="149" spans="2:20" ht="20.100000000000001" customHeight="1">
      <c r="B149" s="44"/>
      <c r="C149" s="452"/>
      <c r="D149" s="452"/>
      <c r="E149" s="452"/>
      <c r="F149" s="452"/>
      <c r="G149" s="452"/>
      <c r="H149" s="452"/>
      <c r="I149" s="452"/>
      <c r="J149" s="452"/>
      <c r="K149" s="452"/>
      <c r="L149" s="452"/>
      <c r="M149" s="452"/>
      <c r="N149" s="452"/>
      <c r="O149" s="452"/>
      <c r="P149" s="452"/>
      <c r="Q149" s="452"/>
      <c r="R149" s="80"/>
      <c r="S149" s="43"/>
      <c r="T149" s="34"/>
    </row>
    <row r="150" spans="2:20" ht="20.100000000000001" customHeight="1">
      <c r="B150" s="44"/>
      <c r="C150" s="452"/>
      <c r="D150" s="452"/>
      <c r="E150" s="452"/>
      <c r="F150" s="452"/>
      <c r="G150" s="452"/>
      <c r="H150" s="452"/>
      <c r="I150" s="452"/>
      <c r="J150" s="452"/>
      <c r="K150" s="452"/>
      <c r="L150" s="452"/>
      <c r="M150" s="452"/>
      <c r="N150" s="452"/>
      <c r="O150" s="452"/>
      <c r="P150" s="452"/>
      <c r="Q150" s="452"/>
      <c r="R150" s="80"/>
      <c r="S150" s="43"/>
      <c r="T150" s="34"/>
    </row>
    <row r="151" spans="2:20" ht="20.100000000000001" customHeight="1">
      <c r="B151" s="44"/>
      <c r="C151" s="452"/>
      <c r="D151" s="452"/>
      <c r="E151" s="452"/>
      <c r="F151" s="452"/>
      <c r="G151" s="452"/>
      <c r="H151" s="452"/>
      <c r="I151" s="452"/>
      <c r="J151" s="452"/>
      <c r="K151" s="452"/>
      <c r="L151" s="452"/>
      <c r="M151" s="452"/>
      <c r="N151" s="452"/>
      <c r="O151" s="452"/>
      <c r="P151" s="452"/>
      <c r="Q151" s="452"/>
      <c r="R151" s="80"/>
      <c r="S151" s="43"/>
      <c r="T151" s="34"/>
    </row>
    <row r="152" spans="2:20" ht="20.100000000000001" customHeight="1">
      <c r="B152" s="44"/>
      <c r="C152" s="452"/>
      <c r="D152" s="452"/>
      <c r="E152" s="452"/>
      <c r="F152" s="452"/>
      <c r="G152" s="452"/>
      <c r="H152" s="452"/>
      <c r="I152" s="452"/>
      <c r="J152" s="452"/>
      <c r="K152" s="452"/>
      <c r="L152" s="452"/>
      <c r="M152" s="452"/>
      <c r="N152" s="452"/>
      <c r="O152" s="452"/>
      <c r="P152" s="452"/>
      <c r="Q152" s="452"/>
      <c r="R152" s="80"/>
      <c r="S152" s="43"/>
      <c r="T152" s="34"/>
    </row>
    <row r="153" spans="2:20" ht="15.75" customHeight="1">
      <c r="B153" s="44"/>
      <c r="C153" s="67"/>
      <c r="D153" s="67"/>
      <c r="E153" s="67"/>
      <c r="F153" s="67"/>
      <c r="G153" s="67"/>
      <c r="H153" s="67"/>
      <c r="I153" s="67"/>
      <c r="J153" s="67"/>
      <c r="K153" s="67"/>
      <c r="L153" s="67"/>
      <c r="M153" s="67"/>
      <c r="N153" s="67"/>
      <c r="O153" s="67"/>
      <c r="P153" s="67"/>
      <c r="Q153" s="67"/>
      <c r="R153" s="80"/>
      <c r="S153" s="43"/>
      <c r="T153" s="34"/>
    </row>
    <row r="154" spans="2:20" ht="15.75" customHeight="1">
      <c r="B154" s="44"/>
      <c r="C154" s="67"/>
      <c r="D154" s="67"/>
      <c r="E154" s="67"/>
      <c r="F154" s="67"/>
      <c r="G154" s="67"/>
      <c r="H154" s="67"/>
      <c r="I154" s="67"/>
      <c r="J154" s="67"/>
      <c r="K154" s="67"/>
      <c r="L154" s="67"/>
      <c r="M154" s="67"/>
      <c r="N154" s="67"/>
      <c r="O154" s="67"/>
      <c r="P154" s="67"/>
      <c r="Q154" s="67"/>
      <c r="R154" s="80"/>
      <c r="S154" s="43"/>
      <c r="T154" s="34"/>
    </row>
    <row r="155" spans="2:20" ht="15.75" customHeight="1">
      <c r="B155" s="44"/>
      <c r="C155" s="67"/>
      <c r="D155" s="67"/>
      <c r="E155" s="67"/>
      <c r="F155" s="67"/>
      <c r="G155" s="67"/>
      <c r="H155" s="67"/>
      <c r="I155" s="67"/>
      <c r="J155" s="67"/>
      <c r="K155" s="67"/>
      <c r="L155" s="67"/>
      <c r="M155" s="67"/>
      <c r="N155" s="67"/>
      <c r="O155" s="67"/>
      <c r="P155" s="67"/>
      <c r="Q155" s="67"/>
      <c r="R155" s="80"/>
      <c r="S155" s="43"/>
      <c r="T155" s="34"/>
    </row>
    <row r="156" spans="2:20" ht="15.75" customHeight="1">
      <c r="B156" s="44"/>
      <c r="C156" s="66"/>
      <c r="D156" s="66"/>
      <c r="E156" s="66"/>
      <c r="F156" s="66"/>
      <c r="G156" s="66"/>
      <c r="H156" s="66"/>
      <c r="I156" s="66"/>
      <c r="J156" s="66"/>
      <c r="K156" s="66"/>
      <c r="L156" s="66"/>
      <c r="M156" s="66"/>
      <c r="N156" s="66"/>
      <c r="O156" s="66"/>
      <c r="P156" s="66"/>
      <c r="Q156" s="66"/>
      <c r="R156" s="80"/>
      <c r="S156" s="43"/>
      <c r="T156" s="34"/>
    </row>
    <row r="157" spans="2:20" ht="15.75" customHeight="1">
      <c r="B157" s="44"/>
      <c r="C157" s="80"/>
      <c r="D157" s="80"/>
      <c r="E157" s="80"/>
      <c r="F157" s="80"/>
      <c r="G157" s="80"/>
      <c r="H157" s="80"/>
      <c r="I157" s="80"/>
      <c r="J157" s="80"/>
      <c r="K157" s="80"/>
      <c r="L157" s="80"/>
      <c r="M157" s="80"/>
      <c r="N157" s="80"/>
      <c r="O157" s="80"/>
      <c r="P157" s="80"/>
      <c r="Q157" s="80"/>
      <c r="R157" s="80"/>
      <c r="S157" s="43"/>
      <c r="T157" s="34"/>
    </row>
    <row r="158" spans="2:20" ht="15.75" customHeight="1">
      <c r="B158" s="44"/>
      <c r="C158" s="80"/>
      <c r="D158" s="80"/>
      <c r="E158" s="80"/>
      <c r="F158" s="80"/>
      <c r="G158" s="80"/>
      <c r="H158" s="80"/>
      <c r="I158" s="80"/>
      <c r="J158" s="80"/>
      <c r="K158" s="80"/>
      <c r="L158" s="80"/>
      <c r="M158" s="80"/>
      <c r="N158" s="80"/>
      <c r="O158" s="80"/>
      <c r="P158" s="80"/>
      <c r="Q158" s="80"/>
      <c r="R158" s="80"/>
      <c r="S158" s="43"/>
      <c r="T158" s="34"/>
    </row>
    <row r="159" spans="2:20" ht="6.6" customHeight="1">
      <c r="B159" s="44"/>
      <c r="C159" s="80"/>
      <c r="D159" s="80"/>
      <c r="E159" s="80"/>
      <c r="F159" s="80"/>
      <c r="G159" s="80"/>
      <c r="H159" s="80"/>
      <c r="I159" s="80"/>
      <c r="J159" s="80"/>
      <c r="K159" s="80"/>
      <c r="L159" s="80"/>
      <c r="M159" s="80"/>
      <c r="N159" s="80"/>
      <c r="O159" s="80"/>
      <c r="P159" s="80"/>
      <c r="Q159" s="80"/>
      <c r="R159" s="80"/>
      <c r="S159" s="43"/>
      <c r="T159" s="34"/>
    </row>
    <row r="160" spans="2:20" ht="15.6" hidden="1" customHeight="1">
      <c r="B160" s="44"/>
      <c r="C160" s="80"/>
      <c r="D160" s="80"/>
      <c r="E160" s="80"/>
      <c r="F160" s="80"/>
      <c r="G160" s="80"/>
      <c r="H160" s="80"/>
      <c r="I160" s="80"/>
      <c r="J160" s="80"/>
      <c r="K160" s="80"/>
      <c r="L160" s="80"/>
      <c r="M160" s="80"/>
      <c r="N160" s="80"/>
      <c r="O160" s="80"/>
      <c r="P160" s="80"/>
      <c r="Q160" s="80"/>
      <c r="R160" s="80"/>
      <c r="S160" s="43"/>
      <c r="T160" s="34"/>
    </row>
    <row r="161" spans="2:20" ht="15.75" customHeight="1">
      <c r="B161" s="44"/>
      <c r="C161" s="80"/>
      <c r="D161" s="80"/>
      <c r="E161" s="80"/>
      <c r="F161" s="80"/>
      <c r="G161" s="80"/>
      <c r="H161" s="80"/>
      <c r="I161" s="80"/>
      <c r="J161" s="80"/>
      <c r="K161" s="80"/>
      <c r="L161" s="80"/>
      <c r="M161" s="80"/>
      <c r="N161" s="80"/>
      <c r="O161" s="80"/>
      <c r="P161" s="80"/>
      <c r="Q161" s="80"/>
      <c r="R161" s="80"/>
      <c r="S161" s="43"/>
      <c r="T161" s="34"/>
    </row>
    <row r="162" spans="2:20" ht="3.6" customHeight="1" thickBot="1">
      <c r="B162" s="44"/>
      <c r="C162" s="80"/>
      <c r="D162" s="80"/>
      <c r="E162" s="80"/>
      <c r="F162" s="80"/>
      <c r="G162" s="80"/>
      <c r="H162" s="80"/>
      <c r="I162" s="80"/>
      <c r="J162" s="80"/>
      <c r="K162" s="80"/>
      <c r="L162" s="80"/>
      <c r="M162" s="80"/>
      <c r="N162" s="80"/>
      <c r="O162" s="80"/>
      <c r="P162" s="80"/>
      <c r="Q162" s="80"/>
      <c r="R162" s="80"/>
      <c r="S162" s="43"/>
      <c r="T162" s="34"/>
    </row>
    <row r="163" spans="2:20" ht="15.75" customHeight="1">
      <c r="B163" s="44"/>
      <c r="C163" s="455" t="s">
        <v>51</v>
      </c>
      <c r="D163" s="457" t="s">
        <v>52</v>
      </c>
      <c r="E163" s="457" t="s">
        <v>53</v>
      </c>
      <c r="F163" s="460" t="s">
        <v>54</v>
      </c>
      <c r="G163" s="80"/>
      <c r="H163"/>
      <c r="I163" s="34"/>
      <c r="J163" s="96"/>
      <c r="K163" s="80"/>
      <c r="L163" s="80"/>
      <c r="M163" s="80"/>
      <c r="N163" s="80"/>
      <c r="O163" s="80"/>
      <c r="P163" s="80"/>
      <c r="Q163" s="80"/>
      <c r="R163" s="43"/>
      <c r="S163" s="34"/>
      <c r="T163" s="34"/>
    </row>
    <row r="164" spans="2:20" ht="38.1" customHeight="1">
      <c r="B164" s="44"/>
      <c r="C164" s="456"/>
      <c r="D164" s="458"/>
      <c r="E164" s="459"/>
      <c r="F164" s="461"/>
      <c r="G164" s="34"/>
      <c r="H164"/>
      <c r="I164" s="34"/>
      <c r="J164" s="96"/>
      <c r="K164" s="80"/>
      <c r="L164" s="80"/>
      <c r="M164" s="80"/>
      <c r="N164" s="80"/>
      <c r="O164" s="80"/>
      <c r="P164" s="80"/>
      <c r="Q164" s="80"/>
      <c r="R164" s="43"/>
      <c r="S164" s="34"/>
      <c r="T164" s="34"/>
    </row>
    <row r="165" spans="2:20" ht="15.75" customHeight="1">
      <c r="B165" s="44"/>
      <c r="C165" s="382" t="s">
        <v>55</v>
      </c>
      <c r="D165" s="383">
        <v>45726</v>
      </c>
      <c r="E165" s="384">
        <v>45764</v>
      </c>
      <c r="F165" s="385">
        <v>45805</v>
      </c>
      <c r="G165" s="34"/>
      <c r="H165"/>
      <c r="I165" s="34"/>
      <c r="J165" s="80"/>
      <c r="K165" s="80"/>
      <c r="L165" s="80"/>
      <c r="M165" s="80"/>
      <c r="N165" s="80"/>
      <c r="O165" s="80"/>
      <c r="P165" s="80"/>
      <c r="Q165" s="80"/>
      <c r="R165" s="43"/>
      <c r="S165" s="34"/>
      <c r="T165" s="34"/>
    </row>
    <row r="166" spans="2:20" ht="15.75" customHeight="1">
      <c r="B166" s="44"/>
      <c r="C166" s="386">
        <v>1</v>
      </c>
      <c r="D166" s="387">
        <v>45702</v>
      </c>
      <c r="E166" s="388">
        <v>45737</v>
      </c>
      <c r="F166" s="389">
        <v>45763</v>
      </c>
      <c r="G166" s="34"/>
      <c r="H166"/>
      <c r="I166" s="34"/>
      <c r="J166" s="80"/>
      <c r="K166" s="80"/>
      <c r="L166" s="80"/>
      <c r="M166" s="80"/>
      <c r="N166" s="80"/>
      <c r="O166" s="80"/>
      <c r="P166" s="80"/>
      <c r="Q166" s="80"/>
      <c r="R166" s="43"/>
      <c r="S166" s="34"/>
      <c r="T166" s="34"/>
    </row>
    <row r="167" spans="2:20" ht="15.75" customHeight="1">
      <c r="B167" s="44"/>
      <c r="C167" s="390">
        <v>2</v>
      </c>
      <c r="D167" s="387">
        <v>45730</v>
      </c>
      <c r="E167" s="388">
        <v>45770</v>
      </c>
      <c r="F167" s="389">
        <v>45798</v>
      </c>
      <c r="G167" s="34"/>
      <c r="H167"/>
      <c r="I167" s="34"/>
      <c r="J167" s="80"/>
      <c r="K167" s="80"/>
      <c r="L167" s="80"/>
      <c r="M167" s="80"/>
      <c r="N167" s="80"/>
      <c r="O167" s="80"/>
      <c r="P167" s="80"/>
      <c r="Q167" s="80"/>
      <c r="R167" s="43"/>
      <c r="S167" s="34"/>
      <c r="T167" s="34"/>
    </row>
    <row r="168" spans="2:20" ht="15.75" customHeight="1">
      <c r="B168" s="44"/>
      <c r="C168" s="386">
        <v>3</v>
      </c>
      <c r="D168" s="387">
        <v>45762</v>
      </c>
      <c r="E168" s="388">
        <v>45799</v>
      </c>
      <c r="F168" s="389">
        <v>45826</v>
      </c>
      <c r="G168" s="34"/>
      <c r="H168"/>
      <c r="I168" s="34"/>
      <c r="J168" s="80"/>
      <c r="K168" s="80"/>
      <c r="L168" s="80"/>
      <c r="M168" s="80"/>
      <c r="N168" s="80"/>
      <c r="O168" s="80"/>
      <c r="P168" s="80"/>
      <c r="Q168" s="80"/>
      <c r="R168" s="43"/>
      <c r="S168" s="34"/>
      <c r="T168" s="34"/>
    </row>
    <row r="169" spans="2:20" ht="15.75" customHeight="1">
      <c r="B169" s="44"/>
      <c r="C169" s="390">
        <v>4</v>
      </c>
      <c r="D169" s="387">
        <v>45792</v>
      </c>
      <c r="E169" s="388">
        <v>45831</v>
      </c>
      <c r="F169" s="389">
        <v>45854</v>
      </c>
      <c r="G169" s="34"/>
      <c r="H169"/>
      <c r="I169" s="34"/>
      <c r="J169" s="80"/>
      <c r="K169" s="80"/>
      <c r="L169" s="80"/>
      <c r="M169" s="80"/>
      <c r="N169" s="80"/>
      <c r="O169" s="80"/>
      <c r="P169" s="80"/>
      <c r="Q169" s="80"/>
      <c r="R169" s="43"/>
      <c r="S169" s="34"/>
      <c r="T169" s="34"/>
    </row>
    <row r="170" spans="2:20" ht="15.75" customHeight="1">
      <c r="B170" s="44"/>
      <c r="C170" s="386">
        <v>5</v>
      </c>
      <c r="D170" s="387">
        <v>45821</v>
      </c>
      <c r="E170" s="388">
        <v>45861</v>
      </c>
      <c r="F170" s="389">
        <v>45889</v>
      </c>
      <c r="G170" s="34"/>
      <c r="H170"/>
      <c r="I170" s="34"/>
      <c r="J170" s="80"/>
      <c r="K170" s="80"/>
      <c r="L170" s="80"/>
      <c r="M170" s="80"/>
      <c r="N170" s="80"/>
      <c r="O170" s="80"/>
      <c r="P170" s="80"/>
      <c r="Q170" s="80"/>
      <c r="R170" s="43"/>
      <c r="S170" s="34"/>
      <c r="T170" s="34"/>
    </row>
    <row r="171" spans="2:20" ht="15.75" customHeight="1">
      <c r="B171" s="44"/>
      <c r="C171" s="390">
        <v>6</v>
      </c>
      <c r="D171" s="387">
        <v>45853</v>
      </c>
      <c r="E171" s="388">
        <v>45891</v>
      </c>
      <c r="F171" s="389">
        <v>45917</v>
      </c>
      <c r="G171" s="34"/>
      <c r="H171"/>
      <c r="I171" s="34"/>
      <c r="J171" s="80"/>
      <c r="K171" s="80"/>
      <c r="L171" s="80"/>
      <c r="M171" s="80"/>
      <c r="N171" s="80"/>
      <c r="O171" s="80"/>
      <c r="P171" s="80"/>
      <c r="Q171" s="80"/>
      <c r="R171" s="43"/>
      <c r="S171" s="34"/>
      <c r="T171" s="34"/>
    </row>
    <row r="172" spans="2:20" ht="15.75" customHeight="1">
      <c r="B172" s="44"/>
      <c r="C172" s="386">
        <v>7</v>
      </c>
      <c r="D172" s="387">
        <v>45884</v>
      </c>
      <c r="E172" s="388">
        <v>45922</v>
      </c>
      <c r="F172" s="389">
        <v>45945</v>
      </c>
      <c r="G172" s="34"/>
      <c r="H172"/>
      <c r="I172" s="34"/>
      <c r="J172" s="80"/>
      <c r="K172" s="80"/>
      <c r="L172" s="80"/>
      <c r="M172" s="80"/>
      <c r="N172" s="80"/>
      <c r="O172" s="80"/>
      <c r="P172" s="80"/>
      <c r="Q172" s="80"/>
      <c r="R172" s="43"/>
      <c r="S172" s="34"/>
      <c r="T172" s="34"/>
    </row>
    <row r="173" spans="2:20" ht="17.850000000000001" customHeight="1">
      <c r="B173" s="44"/>
      <c r="C173" s="390">
        <v>8</v>
      </c>
      <c r="D173" s="387">
        <v>45915</v>
      </c>
      <c r="E173" s="388">
        <v>45952</v>
      </c>
      <c r="F173" s="389">
        <v>45980</v>
      </c>
      <c r="G173" s="34"/>
      <c r="H173"/>
      <c r="I173" s="34"/>
      <c r="J173" s="80"/>
      <c r="K173" s="80"/>
      <c r="L173" s="80"/>
      <c r="M173" s="80"/>
      <c r="N173" s="80"/>
      <c r="O173" s="80"/>
      <c r="P173" s="80"/>
      <c r="Q173" s="80"/>
      <c r="R173" s="43"/>
      <c r="S173" s="34"/>
      <c r="T173" s="34"/>
    </row>
    <row r="174" spans="2:20" ht="15.75" customHeight="1">
      <c r="B174" s="44"/>
      <c r="C174" s="386">
        <v>9</v>
      </c>
      <c r="D174" s="387">
        <v>45945</v>
      </c>
      <c r="E174" s="388">
        <v>45982</v>
      </c>
      <c r="F174" s="389">
        <v>46008</v>
      </c>
      <c r="G174" s="34"/>
      <c r="H174"/>
      <c r="I174" s="34"/>
      <c r="J174" s="80"/>
      <c r="K174" s="80"/>
      <c r="L174" s="80"/>
      <c r="M174" s="80"/>
      <c r="N174" s="80"/>
      <c r="O174" s="80"/>
      <c r="P174" s="80"/>
      <c r="Q174" s="80"/>
      <c r="R174" s="43"/>
      <c r="S174" s="34"/>
      <c r="T174" s="34"/>
    </row>
    <row r="175" spans="2:20" ht="15.75" customHeight="1">
      <c r="B175" s="44"/>
      <c r="C175" s="390">
        <v>10</v>
      </c>
      <c r="D175" s="387">
        <v>45975</v>
      </c>
      <c r="E175" s="388">
        <v>46028</v>
      </c>
      <c r="F175" s="389">
        <v>46050</v>
      </c>
      <c r="G175" s="34"/>
      <c r="H175"/>
      <c r="I175" s="34"/>
      <c r="J175" s="80"/>
      <c r="K175" s="80"/>
      <c r="L175" s="80"/>
      <c r="M175" s="80"/>
      <c r="N175" s="80"/>
      <c r="O175" s="80"/>
      <c r="P175" s="80"/>
      <c r="Q175" s="80"/>
      <c r="R175" s="43"/>
      <c r="S175" s="34"/>
      <c r="T175" s="34"/>
    </row>
    <row r="176" spans="2:20" ht="15.75" customHeight="1">
      <c r="B176" s="44"/>
      <c r="C176" s="386">
        <v>11</v>
      </c>
      <c r="D176" s="391">
        <v>46006</v>
      </c>
      <c r="E176" s="388">
        <v>46044</v>
      </c>
      <c r="F176" s="389">
        <v>46071</v>
      </c>
      <c r="G176" s="34"/>
      <c r="H176"/>
      <c r="I176" s="34"/>
      <c r="J176" s="80"/>
      <c r="K176" s="80"/>
      <c r="L176" s="80"/>
      <c r="M176" s="80"/>
      <c r="N176" s="80"/>
      <c r="O176" s="80"/>
      <c r="P176" s="80"/>
      <c r="Q176" s="80"/>
      <c r="R176" s="43"/>
      <c r="S176" s="34"/>
      <c r="T176" s="34"/>
    </row>
    <row r="177" spans="2:20" ht="15.75" customHeight="1">
      <c r="B177" s="44"/>
      <c r="C177" s="392">
        <v>12</v>
      </c>
      <c r="D177" s="393">
        <v>46037</v>
      </c>
      <c r="E177" s="394">
        <v>46073</v>
      </c>
      <c r="F177" s="395">
        <v>46099</v>
      </c>
      <c r="G177" s="123"/>
      <c r="H177" s="124"/>
      <c r="I177"/>
      <c r="J177" s="34"/>
      <c r="K177" s="83"/>
      <c r="L177" s="83"/>
      <c r="M177" s="83"/>
      <c r="N177" s="83"/>
      <c r="O177" s="83"/>
      <c r="P177" s="83"/>
      <c r="Q177" s="83"/>
      <c r="R177" s="83"/>
      <c r="S177" s="83"/>
      <c r="T177" s="34"/>
    </row>
    <row r="178" spans="2:20" ht="15.75" customHeight="1">
      <c r="B178" s="44"/>
      <c r="C178" s="122"/>
      <c r="D178" s="125"/>
      <c r="E178" s="125"/>
      <c r="F178" s="123"/>
      <c r="G178" s="123"/>
      <c r="H178" s="124"/>
      <c r="I178"/>
      <c r="J178" s="34"/>
      <c r="K178" s="83"/>
      <c r="L178" s="83"/>
      <c r="M178" s="83"/>
      <c r="N178" s="83"/>
      <c r="O178" s="83"/>
      <c r="P178" s="83"/>
      <c r="Q178" s="83"/>
      <c r="R178" s="83"/>
      <c r="S178" s="83"/>
      <c r="T178" s="34"/>
    </row>
    <row r="179" spans="2:20" ht="18" customHeight="1" thickTop="1">
      <c r="B179" s="44"/>
      <c r="C179" s="440" t="s">
        <v>56</v>
      </c>
      <c r="D179" s="441"/>
      <c r="E179" s="441"/>
      <c r="F179" s="441"/>
      <c r="G179" s="441"/>
      <c r="H179" s="441"/>
      <c r="I179" s="441"/>
      <c r="J179" s="441"/>
      <c r="K179" s="441"/>
      <c r="L179" s="441"/>
      <c r="M179" s="441"/>
      <c r="N179" s="441"/>
      <c r="O179" s="441"/>
      <c r="P179" s="441"/>
      <c r="Q179" s="442"/>
      <c r="R179" s="83"/>
      <c r="S179" s="83"/>
      <c r="T179" s="34"/>
    </row>
    <row r="180" spans="2:20" ht="15.75" customHeight="1">
      <c r="B180" s="44"/>
      <c r="C180" s="443"/>
      <c r="D180" s="444"/>
      <c r="E180" s="444"/>
      <c r="F180" s="444"/>
      <c r="G180" s="444"/>
      <c r="H180" s="444"/>
      <c r="I180" s="444"/>
      <c r="J180" s="444"/>
      <c r="K180" s="444"/>
      <c r="L180" s="444"/>
      <c r="M180" s="444"/>
      <c r="N180" s="444"/>
      <c r="O180" s="444"/>
      <c r="P180" s="444"/>
      <c r="Q180" s="445"/>
      <c r="R180" s="83"/>
      <c r="S180" s="83"/>
      <c r="T180" s="34"/>
    </row>
    <row r="181" spans="2:20" ht="15.75" customHeight="1">
      <c r="B181" s="44"/>
      <c r="C181" s="443"/>
      <c r="D181" s="444"/>
      <c r="E181" s="444"/>
      <c r="F181" s="444"/>
      <c r="G181" s="444"/>
      <c r="H181" s="444"/>
      <c r="I181" s="444"/>
      <c r="J181" s="444"/>
      <c r="K181" s="444"/>
      <c r="L181" s="444"/>
      <c r="M181" s="444"/>
      <c r="N181" s="444"/>
      <c r="O181" s="444"/>
      <c r="P181" s="444"/>
      <c r="Q181" s="445"/>
      <c r="R181" s="83"/>
      <c r="S181" s="83"/>
      <c r="T181" s="34"/>
    </row>
    <row r="182" spans="2:20" ht="15.75" customHeight="1">
      <c r="B182" s="44"/>
      <c r="C182" s="443"/>
      <c r="D182" s="444"/>
      <c r="E182" s="444"/>
      <c r="F182" s="444"/>
      <c r="G182" s="444"/>
      <c r="H182" s="444"/>
      <c r="I182" s="444"/>
      <c r="J182" s="444"/>
      <c r="K182" s="444"/>
      <c r="L182" s="444"/>
      <c r="M182" s="444"/>
      <c r="N182" s="444"/>
      <c r="O182" s="444"/>
      <c r="P182" s="444"/>
      <c r="Q182" s="445"/>
      <c r="R182" s="83"/>
      <c r="S182" s="83"/>
      <c r="T182" s="34"/>
    </row>
    <row r="183" spans="2:20" ht="15.75" customHeight="1">
      <c r="B183" s="44"/>
      <c r="C183" s="443"/>
      <c r="D183" s="444"/>
      <c r="E183" s="444"/>
      <c r="F183" s="444"/>
      <c r="G183" s="444"/>
      <c r="H183" s="444"/>
      <c r="I183" s="444"/>
      <c r="J183" s="444"/>
      <c r="K183" s="444"/>
      <c r="L183" s="444"/>
      <c r="M183" s="444"/>
      <c r="N183" s="444"/>
      <c r="O183" s="444"/>
      <c r="P183" s="444"/>
      <c r="Q183" s="445"/>
      <c r="R183" s="83"/>
      <c r="S183" s="83"/>
      <c r="T183" s="34"/>
    </row>
    <row r="184" spans="2:20" ht="15.75" customHeight="1">
      <c r="B184" s="44"/>
      <c r="C184" s="443"/>
      <c r="D184" s="444"/>
      <c r="E184" s="444"/>
      <c r="F184" s="444"/>
      <c r="G184" s="444"/>
      <c r="H184" s="444"/>
      <c r="I184" s="444"/>
      <c r="J184" s="444"/>
      <c r="K184" s="444"/>
      <c r="L184" s="444"/>
      <c r="M184" s="444"/>
      <c r="N184" s="444"/>
      <c r="O184" s="444"/>
      <c r="P184" s="444"/>
      <c r="Q184" s="445"/>
      <c r="R184" s="83"/>
      <c r="S184" s="83"/>
      <c r="T184" s="34"/>
    </row>
    <row r="185" spans="2:20" ht="22.15" customHeight="1" thickBot="1">
      <c r="B185" s="44"/>
      <c r="C185" s="446"/>
      <c r="D185" s="447"/>
      <c r="E185" s="447"/>
      <c r="F185" s="447"/>
      <c r="G185" s="447"/>
      <c r="H185" s="447"/>
      <c r="I185" s="447"/>
      <c r="J185" s="447"/>
      <c r="K185" s="447"/>
      <c r="L185" s="447"/>
      <c r="M185" s="447"/>
      <c r="N185" s="447"/>
      <c r="O185" s="447"/>
      <c r="P185" s="447"/>
      <c r="Q185" s="448"/>
      <c r="R185" s="83"/>
      <c r="S185" s="83"/>
      <c r="T185" s="34"/>
    </row>
    <row r="186" spans="2:20" ht="19.5" customHeight="1" thickTop="1">
      <c r="B186" s="44"/>
      <c r="C186" s="83"/>
      <c r="D186" s="83"/>
      <c r="E186" s="83"/>
      <c r="F186" s="83"/>
      <c r="G186" s="83"/>
      <c r="H186" s="83"/>
      <c r="I186" s="83"/>
      <c r="J186" s="83"/>
      <c r="K186" s="83"/>
      <c r="L186" s="83"/>
      <c r="M186" s="83"/>
      <c r="N186" s="83"/>
      <c r="O186" s="83"/>
      <c r="P186" s="83"/>
      <c r="Q186" s="83"/>
      <c r="R186" s="83"/>
      <c r="S186" s="83"/>
      <c r="T186" s="34"/>
    </row>
    <row r="187" spans="2:20" ht="15.75" customHeight="1">
      <c r="B187" s="34"/>
      <c r="C187" s="45"/>
      <c r="D187" s="45"/>
      <c r="E187" s="45"/>
      <c r="F187" s="45"/>
      <c r="G187" s="45"/>
      <c r="H187" s="45"/>
      <c r="I187" s="45"/>
      <c r="J187" s="45"/>
      <c r="K187" s="45"/>
      <c r="L187" s="45"/>
      <c r="M187" s="45"/>
      <c r="N187" s="45"/>
      <c r="O187" s="45"/>
      <c r="P187" s="45"/>
      <c r="Q187" s="45"/>
      <c r="R187" s="45"/>
      <c r="S187" s="45"/>
      <c r="T187" s="34"/>
    </row>
    <row r="188" spans="2:20">
      <c r="B188" s="49"/>
      <c r="C188" s="49"/>
      <c r="D188" s="49"/>
      <c r="E188" s="49"/>
      <c r="F188" s="49"/>
      <c r="G188" s="49"/>
      <c r="H188" s="49"/>
      <c r="I188" s="49"/>
      <c r="J188" s="49"/>
      <c r="K188" s="49"/>
      <c r="L188" s="49"/>
      <c r="M188" s="49"/>
      <c r="N188" s="49"/>
      <c r="O188" s="49"/>
      <c r="P188" s="49"/>
      <c r="Q188" s="49"/>
      <c r="R188" s="49"/>
      <c r="S188" s="49"/>
      <c r="T188" s="34"/>
    </row>
    <row r="189" spans="2:20" ht="15" customHeight="1"/>
    <row r="190" spans="2:20">
      <c r="B190" s="49"/>
      <c r="C190" s="49"/>
      <c r="D190" s="49"/>
      <c r="E190" s="49"/>
      <c r="F190" s="49"/>
      <c r="G190" s="49"/>
      <c r="H190" s="49"/>
      <c r="I190" s="49"/>
      <c r="J190" s="49"/>
      <c r="K190" s="49"/>
      <c r="L190" s="49"/>
      <c r="M190" s="49"/>
      <c r="N190" s="49"/>
      <c r="O190" s="49"/>
      <c r="P190" s="49"/>
      <c r="Q190" s="49"/>
      <c r="R190" s="49"/>
      <c r="S190" s="49"/>
      <c r="T190" s="34"/>
    </row>
    <row r="191" spans="2:20" ht="16.350000000000001" customHeight="1">
      <c r="B191" s="34"/>
      <c r="C191" s="34"/>
      <c r="D191" s="34"/>
      <c r="E191" s="34"/>
      <c r="F191" s="34"/>
      <c r="G191" s="34"/>
      <c r="H191" s="34"/>
      <c r="I191" s="34"/>
      <c r="J191" s="34"/>
      <c r="K191" s="34"/>
      <c r="L191" s="34"/>
      <c r="M191" s="34"/>
      <c r="N191" s="34"/>
      <c r="O191" s="34"/>
      <c r="P191" s="34"/>
      <c r="Q191" s="34"/>
      <c r="R191" s="34"/>
      <c r="S191" s="34"/>
      <c r="T191" s="34"/>
    </row>
    <row r="192" spans="2:20" ht="30" customHeight="1">
      <c r="B192" s="34"/>
      <c r="C192" s="449" t="s">
        <v>57</v>
      </c>
      <c r="D192" s="449"/>
      <c r="E192" s="449"/>
      <c r="F192" s="449"/>
      <c r="G192" s="449"/>
      <c r="H192" s="449"/>
      <c r="I192" s="449"/>
      <c r="J192" s="449"/>
      <c r="K192" s="449"/>
      <c r="L192" s="449"/>
      <c r="M192" s="449"/>
      <c r="N192" s="449"/>
      <c r="O192" s="449"/>
      <c r="P192" s="449"/>
      <c r="Q192" s="449"/>
      <c r="R192" s="449"/>
      <c r="S192" s="449"/>
      <c r="T192" s="34"/>
    </row>
    <row r="193" spans="2:20" ht="19.5">
      <c r="B193" s="450"/>
      <c r="C193" s="450"/>
      <c r="D193" s="450"/>
      <c r="E193" s="450"/>
      <c r="F193" s="450"/>
      <c r="G193" s="450"/>
      <c r="H193" s="450"/>
      <c r="I193" s="450"/>
      <c r="J193" s="450"/>
      <c r="K193" s="450"/>
      <c r="L193" s="450"/>
      <c r="M193" s="450"/>
      <c r="N193" s="450"/>
      <c r="O193" s="450"/>
      <c r="P193" s="450"/>
      <c r="Q193" s="450"/>
      <c r="R193" s="450"/>
      <c r="S193" s="450"/>
      <c r="T193" s="34"/>
    </row>
    <row r="194" spans="2:20" s="315" customFormat="1" ht="71.25" customHeight="1">
      <c r="B194" s="109"/>
      <c r="C194" s="427" t="s">
        <v>58</v>
      </c>
      <c r="D194" s="427"/>
      <c r="E194" s="437" t="s">
        <v>59</v>
      </c>
      <c r="F194" s="438"/>
      <c r="G194" s="438"/>
      <c r="H194" s="438"/>
      <c r="I194" s="438"/>
      <c r="J194" s="438"/>
      <c r="K194" s="438"/>
      <c r="L194" s="438"/>
      <c r="M194" s="438"/>
      <c r="N194" s="438"/>
      <c r="O194" s="438"/>
      <c r="P194" s="438"/>
      <c r="Q194" s="438"/>
      <c r="R194" s="439"/>
      <c r="S194" s="110"/>
      <c r="T194" s="111"/>
    </row>
    <row r="195" spans="2:20" s="315" customFormat="1" ht="71.25" customHeight="1">
      <c r="B195" s="109"/>
      <c r="C195" s="427" t="s">
        <v>60</v>
      </c>
      <c r="D195" s="427"/>
      <c r="E195" s="437" t="s">
        <v>61</v>
      </c>
      <c r="F195" s="438"/>
      <c r="G195" s="438"/>
      <c r="H195" s="438"/>
      <c r="I195" s="438"/>
      <c r="J195" s="438"/>
      <c r="K195" s="438"/>
      <c r="L195" s="438"/>
      <c r="M195" s="438"/>
      <c r="N195" s="438"/>
      <c r="O195" s="438"/>
      <c r="P195" s="438"/>
      <c r="Q195" s="438"/>
      <c r="R195" s="439"/>
      <c r="S195" s="110"/>
      <c r="T195" s="111"/>
    </row>
    <row r="196" spans="2:20" s="315" customFormat="1" ht="71.25" customHeight="1">
      <c r="B196" s="109"/>
      <c r="C196" s="427" t="s">
        <v>62</v>
      </c>
      <c r="D196" s="427"/>
      <c r="E196" s="437" t="s">
        <v>63</v>
      </c>
      <c r="F196" s="438"/>
      <c r="G196" s="438"/>
      <c r="H196" s="438"/>
      <c r="I196" s="438"/>
      <c r="J196" s="438"/>
      <c r="K196" s="438"/>
      <c r="L196" s="438"/>
      <c r="M196" s="438"/>
      <c r="N196" s="438"/>
      <c r="O196" s="438"/>
      <c r="P196" s="438"/>
      <c r="Q196" s="438"/>
      <c r="R196" s="439"/>
      <c r="S196" s="110"/>
      <c r="T196" s="111"/>
    </row>
    <row r="197" spans="2:20" s="315" customFormat="1" ht="71.25" customHeight="1">
      <c r="B197" s="109"/>
      <c r="C197" s="427" t="s">
        <v>64</v>
      </c>
      <c r="D197" s="427"/>
      <c r="E197" s="431" t="s">
        <v>65</v>
      </c>
      <c r="F197" s="432"/>
      <c r="G197" s="432"/>
      <c r="H197" s="432"/>
      <c r="I197" s="432"/>
      <c r="J197" s="432"/>
      <c r="K197" s="432"/>
      <c r="L197" s="432"/>
      <c r="M197" s="432"/>
      <c r="N197" s="432"/>
      <c r="O197" s="432"/>
      <c r="P197" s="432"/>
      <c r="Q197" s="432"/>
      <c r="R197" s="433"/>
      <c r="S197" s="110"/>
      <c r="T197" s="111"/>
    </row>
    <row r="198" spans="2:20" s="315" customFormat="1" ht="71.25" customHeight="1">
      <c r="B198" s="109"/>
      <c r="C198" s="427" t="s">
        <v>66</v>
      </c>
      <c r="D198" s="427"/>
      <c r="E198" s="434" t="s">
        <v>67</v>
      </c>
      <c r="F198" s="435"/>
      <c r="G198" s="435"/>
      <c r="H198" s="435"/>
      <c r="I198" s="435"/>
      <c r="J198" s="435"/>
      <c r="K198" s="435"/>
      <c r="L198" s="435"/>
      <c r="M198" s="435"/>
      <c r="N198" s="435"/>
      <c r="O198" s="435"/>
      <c r="P198" s="435"/>
      <c r="Q198" s="435"/>
      <c r="R198" s="436"/>
      <c r="S198" s="110"/>
      <c r="T198" s="111"/>
    </row>
    <row r="199" spans="2:20" s="315" customFormat="1" ht="71.25" customHeight="1">
      <c r="B199" s="109"/>
      <c r="C199" s="427" t="s">
        <v>68</v>
      </c>
      <c r="D199" s="427"/>
      <c r="E199" s="428" t="s">
        <v>69</v>
      </c>
      <c r="F199" s="429"/>
      <c r="G199" s="429"/>
      <c r="H199" s="429"/>
      <c r="I199" s="429"/>
      <c r="J199" s="429"/>
      <c r="K199" s="429"/>
      <c r="L199" s="429"/>
      <c r="M199" s="429"/>
      <c r="N199" s="429"/>
      <c r="O199" s="429"/>
      <c r="P199" s="429"/>
      <c r="Q199" s="429"/>
      <c r="R199" s="430"/>
      <c r="S199" s="110"/>
      <c r="T199" s="111"/>
    </row>
    <row r="200" spans="2:20" s="315" customFormat="1" ht="71.25" customHeight="1">
      <c r="B200" s="109"/>
      <c r="C200" s="427" t="s">
        <v>70</v>
      </c>
      <c r="D200" s="427"/>
      <c r="E200" s="428" t="s">
        <v>71</v>
      </c>
      <c r="F200" s="429"/>
      <c r="G200" s="429"/>
      <c r="H200" s="429"/>
      <c r="I200" s="429"/>
      <c r="J200" s="429"/>
      <c r="K200" s="429"/>
      <c r="L200" s="429"/>
      <c r="M200" s="429"/>
      <c r="N200" s="429"/>
      <c r="O200" s="429"/>
      <c r="P200" s="429"/>
      <c r="Q200" s="429"/>
      <c r="R200" s="430"/>
      <c r="S200" s="110"/>
      <c r="T200" s="111"/>
    </row>
    <row r="201" spans="2:20" s="315" customFormat="1" ht="71.25" customHeight="1">
      <c r="B201" s="109"/>
      <c r="C201" s="427" t="s">
        <v>72</v>
      </c>
      <c r="D201" s="427"/>
      <c r="E201" s="428" t="s">
        <v>73</v>
      </c>
      <c r="F201" s="429"/>
      <c r="G201" s="429"/>
      <c r="H201" s="429"/>
      <c r="I201" s="429"/>
      <c r="J201" s="429"/>
      <c r="K201" s="429"/>
      <c r="L201" s="429"/>
      <c r="M201" s="429"/>
      <c r="N201" s="429"/>
      <c r="O201" s="429"/>
      <c r="P201" s="429"/>
      <c r="Q201" s="429"/>
      <c r="R201" s="430"/>
      <c r="S201" s="110"/>
      <c r="T201" s="111"/>
    </row>
    <row r="202" spans="2:20" s="315" customFormat="1" ht="71.25" customHeight="1">
      <c r="B202" s="109"/>
      <c r="C202" s="427" t="s">
        <v>74</v>
      </c>
      <c r="D202" s="427"/>
      <c r="E202" s="428" t="s">
        <v>75</v>
      </c>
      <c r="F202" s="429"/>
      <c r="G202" s="429"/>
      <c r="H202" s="429"/>
      <c r="I202" s="429"/>
      <c r="J202" s="429"/>
      <c r="K202" s="429"/>
      <c r="L202" s="429"/>
      <c r="M202" s="429"/>
      <c r="N202" s="429"/>
      <c r="O202" s="429"/>
      <c r="P202" s="429"/>
      <c r="Q202" s="429"/>
      <c r="R202" s="430"/>
      <c r="S202" s="110"/>
      <c r="T202" s="111"/>
    </row>
    <row r="203" spans="2:20" s="315" customFormat="1" ht="71.25" customHeight="1">
      <c r="B203" s="109"/>
      <c r="C203" s="427" t="s">
        <v>76</v>
      </c>
      <c r="D203" s="427"/>
      <c r="E203" s="428" t="s">
        <v>77</v>
      </c>
      <c r="F203" s="429"/>
      <c r="G203" s="429"/>
      <c r="H203" s="429"/>
      <c r="I203" s="429"/>
      <c r="J203" s="429"/>
      <c r="K203" s="429"/>
      <c r="L203" s="429"/>
      <c r="M203" s="429"/>
      <c r="N203" s="429"/>
      <c r="O203" s="429"/>
      <c r="P203" s="429"/>
      <c r="Q203" s="429"/>
      <c r="R203" s="430"/>
      <c r="S203" s="110"/>
      <c r="T203" s="111"/>
    </row>
    <row r="204" spans="2:20" s="315" customFormat="1" ht="15" customHeight="1">
      <c r="B204" s="109"/>
      <c r="C204" s="109"/>
      <c r="D204" s="110"/>
      <c r="E204" s="110"/>
      <c r="F204" s="110"/>
      <c r="G204" s="110"/>
      <c r="H204" s="110"/>
      <c r="I204" s="110"/>
      <c r="J204" s="110"/>
      <c r="K204" s="110"/>
      <c r="L204" s="110"/>
      <c r="M204" s="110"/>
      <c r="N204" s="110"/>
      <c r="O204" s="110"/>
      <c r="P204" s="110"/>
      <c r="Q204" s="110"/>
      <c r="R204" s="110"/>
      <c r="S204" s="110"/>
      <c r="T204" s="111"/>
    </row>
    <row r="205" spans="2:20" s="315" customFormat="1" ht="13.5" customHeight="1">
      <c r="B205" s="112"/>
      <c r="C205" s="113"/>
      <c r="D205" s="113"/>
      <c r="E205" s="113"/>
      <c r="F205" s="113"/>
      <c r="G205" s="113"/>
      <c r="H205" s="113"/>
      <c r="I205" s="113"/>
      <c r="J205" s="113"/>
      <c r="K205" s="113"/>
      <c r="L205" s="113"/>
      <c r="M205" s="113"/>
      <c r="N205" s="113"/>
      <c r="O205" s="113"/>
      <c r="P205" s="113"/>
      <c r="Q205" s="113"/>
      <c r="R205" s="113"/>
      <c r="S205" s="113"/>
      <c r="T205" s="111"/>
    </row>
    <row r="206" spans="2:20">
      <c r="B206" s="34"/>
      <c r="C206" s="34"/>
      <c r="D206" s="34"/>
      <c r="E206" s="34"/>
      <c r="F206" s="34"/>
      <c r="G206" s="34"/>
      <c r="H206" s="34"/>
      <c r="I206" s="34"/>
      <c r="J206" s="34"/>
      <c r="K206" s="34"/>
      <c r="L206" s="34"/>
      <c r="M206" s="34"/>
      <c r="N206" s="34"/>
      <c r="O206" s="34"/>
      <c r="P206" s="34"/>
      <c r="Q206" s="34"/>
      <c r="R206" s="34"/>
      <c r="S206" s="34"/>
      <c r="T206" s="34"/>
    </row>
    <row r="207" spans="2:20" ht="15" customHeight="1"/>
    <row r="209" ht="11.85" customHeight="1"/>
  </sheetData>
  <mergeCells count="50">
    <mergeCell ref="B2:S2"/>
    <mergeCell ref="C3:P3"/>
    <mergeCell ref="C5:Q5"/>
    <mergeCell ref="C9:Q9"/>
    <mergeCell ref="C25:K29"/>
    <mergeCell ref="C32:R33"/>
    <mergeCell ref="C34:Q37"/>
    <mergeCell ref="C41:R42"/>
    <mergeCell ref="C43:Q49"/>
    <mergeCell ref="C50:Q68"/>
    <mergeCell ref="C70:Q73"/>
    <mergeCell ref="C74:Q82"/>
    <mergeCell ref="C84:Q86"/>
    <mergeCell ref="C87:Q96"/>
    <mergeCell ref="C98:Q104"/>
    <mergeCell ref="C106:Q110"/>
    <mergeCell ref="C113:R113"/>
    <mergeCell ref="C114:Q117"/>
    <mergeCell ref="C119:S119"/>
    <mergeCell ref="C122:R123"/>
    <mergeCell ref="C124:Q130"/>
    <mergeCell ref="C132:Q145"/>
    <mergeCell ref="C146:Q152"/>
    <mergeCell ref="C163:C164"/>
    <mergeCell ref="D163:D164"/>
    <mergeCell ref="E163:E164"/>
    <mergeCell ref="F163:F164"/>
    <mergeCell ref="C195:D195"/>
    <mergeCell ref="E195:R195"/>
    <mergeCell ref="C196:D196"/>
    <mergeCell ref="E196:R196"/>
    <mergeCell ref="C179:Q185"/>
    <mergeCell ref="C192:S192"/>
    <mergeCell ref="B193:S193"/>
    <mergeCell ref="C194:D194"/>
    <mergeCell ref="E194:R194"/>
    <mergeCell ref="C197:D197"/>
    <mergeCell ref="E197:R197"/>
    <mergeCell ref="C198:D198"/>
    <mergeCell ref="E198:R198"/>
    <mergeCell ref="C199:D199"/>
    <mergeCell ref="E199:R199"/>
    <mergeCell ref="C203:D203"/>
    <mergeCell ref="E203:R203"/>
    <mergeCell ref="C200:D200"/>
    <mergeCell ref="E200:R200"/>
    <mergeCell ref="C201:D201"/>
    <mergeCell ref="E201:R201"/>
    <mergeCell ref="C202:D202"/>
    <mergeCell ref="E202:R202"/>
  </mergeCells>
  <dataValidations count="1">
    <dataValidation type="custom" allowBlank="1" showInputMessage="1" showErrorMessage="1" sqref="S32:S33 S115:S119 S122:S162 S41:S110 R163:R176 S177:S185" xr:uid="{DF294178-9D42-4EFA-AAC6-77F68102399B}">
      <formula1>"&lt;0&gt;0"</formula1>
    </dataValidation>
  </dataValidations>
  <pageMargins left="0.70866141732283472" right="0.70866141732283472" top="0.74803149606299213" bottom="0.74803149606299213" header="0.31496062992125984" footer="0.31496062992125984"/>
  <pageSetup paperSize="9" scale="47" fitToHeight="0" orientation="landscape" horizontalDpi="4294967293" r:id="rId1"/>
  <headerFooter>
    <oddHeader xml:space="preserve">&amp;L&amp;"Verdana,Italic"&amp;50&amp;K00-017Draft
</oddHeader>
  </headerFooter>
  <customProperties>
    <customPr name="GUID" r:id="rId2"/>
  </customProperties>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2A7A6-53B8-4925-929C-F668DD83F457}">
  <sheetPr codeName="Sheet3">
    <tabColor theme="5"/>
    <pageSetUpPr fitToPage="1"/>
  </sheetPr>
  <dimension ref="A1:AO120"/>
  <sheetViews>
    <sheetView showGridLines="0" tabSelected="1" topLeftCell="A3" zoomScale="80" zoomScaleNormal="80" workbookViewId="0">
      <selection activeCell="C17" sqref="C17"/>
    </sheetView>
  </sheetViews>
  <sheetFormatPr defaultColWidth="8.5703125" defaultRowHeight="14.45"/>
  <cols>
    <col min="1" max="1" width="3.28515625" style="312" customWidth="1"/>
    <col min="2" max="2" width="3.42578125" style="312" customWidth="1"/>
    <col min="3" max="3" width="46.5703125" style="312" customWidth="1"/>
    <col min="4" max="4" width="24.28515625" style="312" customWidth="1"/>
    <col min="5" max="5" width="22.42578125" style="312" customWidth="1"/>
    <col min="6" max="6" width="21.28515625" style="312" customWidth="1"/>
    <col min="7" max="7" width="29.7109375" style="312" customWidth="1"/>
    <col min="8" max="8" width="23.42578125" style="312" customWidth="1"/>
    <col min="9" max="9" width="18.5703125" style="312" customWidth="1"/>
    <col min="10" max="10" width="13.28515625" style="312" bestFit="1" customWidth="1"/>
    <col min="11" max="11" width="65" style="312" customWidth="1"/>
    <col min="12" max="12" width="8.5703125" style="312"/>
    <col min="13" max="13" width="65" style="312" customWidth="1"/>
    <col min="14" max="16384" width="8.5703125" style="312"/>
  </cols>
  <sheetData>
    <row r="1" spans="1:41" s="319" customFormat="1" ht="21">
      <c r="A1" s="316"/>
      <c r="B1" s="317"/>
      <c r="C1" s="317"/>
      <c r="D1" s="317"/>
      <c r="E1" s="317"/>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c r="AO1" s="317"/>
    </row>
    <row r="2" spans="1:41" s="319" customFormat="1" ht="21" customHeight="1">
      <c r="A2" s="316"/>
      <c r="B2" s="21"/>
      <c r="C2" s="21"/>
      <c r="D2" s="21"/>
      <c r="E2" s="21"/>
      <c r="F2" s="21"/>
      <c r="G2" s="21"/>
      <c r="H2" s="21"/>
      <c r="I2" s="21"/>
      <c r="J2" s="21"/>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row>
    <row r="3" spans="1:41" s="317" customFormat="1" ht="64.150000000000006" customHeight="1">
      <c r="B3" s="135"/>
      <c r="C3" s="533" t="s">
        <v>78</v>
      </c>
      <c r="D3" s="533"/>
      <c r="E3" s="533"/>
      <c r="F3" s="533"/>
      <c r="G3" s="136"/>
      <c r="H3" s="136"/>
      <c r="I3" s="136"/>
      <c r="J3" s="137"/>
    </row>
    <row r="4" spans="1:41" s="319" customFormat="1" ht="9" customHeight="1">
      <c r="A4" s="316"/>
      <c r="B4" s="21"/>
      <c r="C4" s="138"/>
      <c r="D4" s="138"/>
      <c r="E4" s="138"/>
      <c r="F4" s="138"/>
      <c r="G4" s="138"/>
      <c r="H4" s="138"/>
      <c r="I4" s="21"/>
      <c r="J4" s="21"/>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317"/>
      <c r="AN4" s="317"/>
      <c r="AO4" s="317"/>
    </row>
    <row r="5" spans="1:41" s="319" customFormat="1" ht="13.5" customHeight="1">
      <c r="A5" s="316"/>
      <c r="B5" s="21"/>
      <c r="C5" s="21"/>
      <c r="D5" s="21"/>
      <c r="E5" s="21"/>
      <c r="F5" s="22"/>
      <c r="G5" s="226"/>
      <c r="H5" s="226"/>
      <c r="I5" s="22"/>
      <c r="J5" s="22"/>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c r="AL5" s="317"/>
      <c r="AM5" s="317"/>
      <c r="AN5" s="317"/>
      <c r="AO5" s="317"/>
    </row>
    <row r="6" spans="1:41" s="319" customFormat="1" ht="27" customHeight="1">
      <c r="A6" s="316"/>
      <c r="B6" s="21"/>
      <c r="C6" s="48" t="s">
        <v>79</v>
      </c>
      <c r="D6" s="539" cm="1">
        <f t="array" ref="D6">MMR_Creation_Table[Name]</f>
        <v>0</v>
      </c>
      <c r="E6" s="540"/>
      <c r="F6" s="22"/>
      <c r="G6" s="22"/>
      <c r="H6" s="22"/>
      <c r="I6" s="22"/>
      <c r="J6" s="22"/>
      <c r="K6" s="317"/>
      <c r="L6" s="31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row>
    <row r="7" spans="1:41" s="319" customFormat="1" ht="10.35" customHeight="1">
      <c r="A7" s="316"/>
      <c r="B7" s="21"/>
      <c r="C7" s="21"/>
      <c r="D7" s="232"/>
      <c r="E7" s="232"/>
      <c r="F7" s="22"/>
      <c r="G7" s="22"/>
      <c r="H7" s="22"/>
      <c r="I7" s="22"/>
      <c r="J7" s="22"/>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row>
    <row r="8" spans="1:41" s="319" customFormat="1" ht="27" customHeight="1">
      <c r="A8" s="316"/>
      <c r="B8" s="21"/>
      <c r="C8" s="48" t="s">
        <v>80</v>
      </c>
      <c r="D8" s="546" cm="1">
        <f t="array" ref="D8">MMR_Creation_Table[Submission ID]</f>
        <v>0</v>
      </c>
      <c r="E8" s="547"/>
      <c r="F8" s="227"/>
      <c r="G8" s="48"/>
      <c r="H8" s="22"/>
      <c r="I8" s="22"/>
      <c r="J8" s="22"/>
      <c r="K8" s="317"/>
      <c r="L8" s="317"/>
      <c r="M8" s="317"/>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row>
    <row r="9" spans="1:41" s="319" customFormat="1" ht="10.35" customHeight="1">
      <c r="A9" s="316"/>
      <c r="B9" s="21"/>
      <c r="C9" s="21"/>
      <c r="D9" s="232"/>
      <c r="E9" s="232"/>
      <c r="F9" s="22"/>
      <c r="G9" s="22"/>
      <c r="H9" s="300"/>
      <c r="I9" s="22"/>
      <c r="J9" s="22"/>
      <c r="K9" s="317"/>
      <c r="L9" s="317"/>
      <c r="M9" s="317"/>
      <c r="N9" s="317"/>
      <c r="O9" s="317"/>
      <c r="P9" s="317"/>
      <c r="Q9" s="317"/>
      <c r="R9" s="317"/>
      <c r="S9" s="317"/>
      <c r="T9" s="317"/>
      <c r="U9" s="317"/>
      <c r="V9" s="317"/>
      <c r="W9" s="317"/>
      <c r="X9" s="317"/>
      <c r="Y9" s="317"/>
      <c r="Z9" s="317"/>
      <c r="AA9" s="317"/>
      <c r="AB9" s="317"/>
      <c r="AC9" s="317"/>
      <c r="AD9" s="317"/>
      <c r="AE9" s="317"/>
      <c r="AF9" s="317"/>
      <c r="AG9" s="317"/>
      <c r="AH9" s="317"/>
      <c r="AI9" s="317"/>
      <c r="AJ9" s="317"/>
      <c r="AK9" s="317"/>
      <c r="AL9" s="317"/>
      <c r="AM9" s="317"/>
      <c r="AN9" s="317"/>
      <c r="AO9" s="317"/>
    </row>
    <row r="10" spans="1:41" s="319" customFormat="1" ht="21">
      <c r="A10" s="316"/>
      <c r="B10" s="21"/>
      <c r="C10" s="48" t="s">
        <v>81</v>
      </c>
      <c r="D10" s="541" cm="1">
        <f t="array" ref="D10">MMR_Creation_Table[Total Grant Requested (GOL)]</f>
        <v>0</v>
      </c>
      <c r="E10" s="542"/>
      <c r="F10" s="22"/>
      <c r="G10" s="398"/>
      <c r="H10" s="401"/>
      <c r="I10" s="228"/>
      <c r="J10" s="22"/>
      <c r="K10" s="317"/>
      <c r="L10" s="317"/>
      <c r="M10" s="317"/>
      <c r="N10" s="317"/>
      <c r="O10" s="317"/>
      <c r="P10" s="317"/>
      <c r="Q10" s="317"/>
      <c r="R10" s="317"/>
      <c r="S10" s="317"/>
      <c r="T10" s="317"/>
      <c r="U10" s="317"/>
      <c r="V10" s="317"/>
      <c r="W10" s="317"/>
      <c r="X10" s="317"/>
      <c r="Y10" s="317"/>
      <c r="Z10" s="317"/>
      <c r="AA10" s="317"/>
      <c r="AB10" s="317"/>
      <c r="AC10" s="317"/>
      <c r="AD10" s="317"/>
      <c r="AE10" s="317"/>
      <c r="AF10" s="317"/>
      <c r="AG10" s="317"/>
      <c r="AH10" s="317"/>
      <c r="AI10" s="317"/>
      <c r="AJ10" s="317"/>
      <c r="AK10" s="317"/>
      <c r="AL10" s="317"/>
      <c r="AM10" s="317"/>
      <c r="AN10" s="317"/>
      <c r="AO10" s="317"/>
    </row>
    <row r="11" spans="1:41" s="319" customFormat="1" ht="10.35" customHeight="1">
      <c r="A11" s="316"/>
      <c r="B11" s="21"/>
      <c r="C11" s="21"/>
      <c r="D11" s="232"/>
      <c r="E11" s="232"/>
      <c r="F11" s="22"/>
      <c r="G11" s="399"/>
      <c r="H11" s="400"/>
      <c r="I11" s="22"/>
      <c r="J11" s="22"/>
      <c r="K11" s="317"/>
      <c r="L11" s="317"/>
      <c r="M11" s="317"/>
      <c r="N11" s="317"/>
      <c r="O11" s="317"/>
      <c r="P11" s="317"/>
      <c r="Q11" s="317"/>
      <c r="R11" s="317"/>
      <c r="S11" s="317"/>
      <c r="T11" s="317"/>
      <c r="U11" s="317"/>
      <c r="V11" s="317"/>
      <c r="W11" s="317"/>
      <c r="X11" s="317"/>
      <c r="Y11" s="317"/>
      <c r="Z11" s="317"/>
      <c r="AA11" s="317"/>
      <c r="AB11" s="317"/>
      <c r="AC11" s="317"/>
      <c r="AD11" s="317"/>
      <c r="AE11" s="317"/>
      <c r="AF11" s="317"/>
      <c r="AG11" s="317"/>
      <c r="AH11" s="317"/>
      <c r="AI11" s="317"/>
      <c r="AJ11" s="317"/>
      <c r="AK11" s="317"/>
      <c r="AL11" s="317"/>
      <c r="AM11" s="317"/>
      <c r="AN11" s="317"/>
      <c r="AO11" s="317"/>
    </row>
    <row r="12" spans="1:41" s="319" customFormat="1" ht="27.6" customHeight="1">
      <c r="A12" s="316"/>
      <c r="B12" s="21"/>
      <c r="C12" s="48" t="s">
        <v>82</v>
      </c>
      <c r="D12" s="548"/>
      <c r="E12" s="543"/>
      <c r="F12" s="22"/>
      <c r="G12" s="398"/>
      <c r="H12" s="401"/>
      <c r="I12" s="22"/>
      <c r="J12" s="22"/>
      <c r="K12" s="317"/>
      <c r="L12" s="317"/>
      <c r="M12" s="317"/>
      <c r="N12" s="317"/>
      <c r="O12" s="317"/>
      <c r="P12" s="317"/>
      <c r="Q12" s="317"/>
      <c r="R12" s="317"/>
      <c r="S12" s="317"/>
      <c r="T12" s="317"/>
      <c r="U12" s="317"/>
      <c r="V12" s="317"/>
      <c r="W12" s="317"/>
      <c r="X12" s="317"/>
      <c r="Y12" s="317"/>
      <c r="Z12" s="317"/>
      <c r="AA12" s="317"/>
      <c r="AB12" s="317"/>
      <c r="AC12" s="317"/>
      <c r="AD12" s="317"/>
      <c r="AE12" s="317"/>
      <c r="AF12" s="317"/>
      <c r="AG12" s="317"/>
      <c r="AH12" s="317"/>
      <c r="AI12" s="317"/>
      <c r="AJ12" s="317"/>
      <c r="AK12" s="317"/>
      <c r="AL12" s="317"/>
      <c r="AM12" s="317"/>
      <c r="AN12" s="317"/>
      <c r="AO12" s="317"/>
    </row>
    <row r="13" spans="1:41" s="319" customFormat="1" ht="10.35" customHeight="1">
      <c r="A13" s="316"/>
      <c r="B13" s="21"/>
      <c r="C13" s="21"/>
      <c r="D13" s="232"/>
      <c r="E13" s="232"/>
      <c r="F13" s="22"/>
      <c r="G13" s="228"/>
      <c r="H13" s="228"/>
      <c r="I13" s="228"/>
      <c r="J13" s="22"/>
      <c r="K13" s="317"/>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17"/>
      <c r="AI13" s="317"/>
      <c r="AJ13" s="317"/>
      <c r="AK13" s="317"/>
      <c r="AL13" s="317"/>
      <c r="AM13" s="317"/>
      <c r="AN13" s="317"/>
      <c r="AO13" s="317"/>
    </row>
    <row r="14" spans="1:41" s="319" customFormat="1" ht="27" customHeight="1">
      <c r="A14" s="316"/>
      <c r="B14" s="21"/>
      <c r="C14" s="48" t="s">
        <v>83</v>
      </c>
      <c r="D14" s="545" t="str">
        <f>IF(D12="","",IF(D12&lt;='[2]Backing Sheet'!M23,'[2]Backing Sheet'!K23,IF(D12&lt;='[2]Backing Sheet'!M24,'[2]Backing Sheet'!K24,IF(D12&lt;='[2]Backing Sheet'!I25,'[2]Backing Sheet'!G25,IF(D12&lt;='[2]Backing Sheet'!I26,'[2]Backing Sheet'!G26,IF(D12&lt;='[2]Backing Sheet'!I27,'[2]Backing Sheet'!G27,IF(D12&lt;='[2]Backing Sheet'!I28,'[2]Backing Sheet'!G28,IF(D12&lt;='[2]Backing Sheet'!I29,'[2]Backing Sheet'!G29,IF(D12&lt;='[2]Backing Sheet'!I30,'[2]Backing Sheet'!G30,IF(D12&lt;='[2]Backing Sheet'!I31,'[2]Backing Sheet'!G31,IF(D12&lt;='[2]Backing Sheet'!I32,'[2]Backing Sheet'!G32,IF(D12&lt;='[2]Backing Sheet'!I33,'[2]Backing Sheet'!G33,IF(D12&lt;='[2]Backing Sheet'!I34,'[2]Backing Sheet'!G34,IF(D12&lt;='[2]Backing Sheet'!I35,'[2]Backing Sheet'!G35,IF(D12&gt;='[2]Backing Sheet'!I35,'[2]Backing Sheet'!G35)))))))))))))))</f>
        <v/>
      </c>
      <c r="E14" s="545"/>
      <c r="F14" s="22"/>
      <c r="G14" s="22"/>
      <c r="H14" s="229"/>
      <c r="I14" s="22"/>
      <c r="J14" s="21"/>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17"/>
      <c r="AI14" s="317"/>
      <c r="AJ14" s="317"/>
      <c r="AK14" s="317"/>
      <c r="AL14" s="317"/>
      <c r="AM14" s="317"/>
      <c r="AN14" s="317"/>
      <c r="AO14" s="317"/>
    </row>
    <row r="15" spans="1:41" s="319" customFormat="1" ht="10.35" customHeight="1">
      <c r="A15" s="316"/>
      <c r="B15" s="21"/>
      <c r="C15" s="21"/>
      <c r="D15" s="232"/>
      <c r="E15" s="232"/>
      <c r="F15" s="22"/>
      <c r="G15" s="228"/>
      <c r="H15" s="228"/>
      <c r="I15" s="228"/>
      <c r="J15" s="22"/>
      <c r="K15" s="317"/>
      <c r="L15" s="317"/>
      <c r="M15" s="317"/>
      <c r="N15" s="317"/>
      <c r="O15" s="317"/>
      <c r="P15" s="317"/>
      <c r="Q15" s="317"/>
      <c r="R15" s="317"/>
      <c r="S15" s="317"/>
      <c r="T15" s="317"/>
      <c r="U15" s="317"/>
      <c r="V15" s="317"/>
      <c r="W15" s="317"/>
      <c r="X15" s="317"/>
      <c r="Y15" s="317"/>
      <c r="Z15" s="317"/>
      <c r="AA15" s="317"/>
      <c r="AB15" s="317"/>
      <c r="AC15" s="317"/>
      <c r="AD15" s="317"/>
      <c r="AE15" s="317"/>
      <c r="AF15" s="317"/>
      <c r="AG15" s="317"/>
      <c r="AH15" s="317"/>
      <c r="AI15" s="317"/>
      <c r="AJ15" s="317"/>
      <c r="AK15" s="317"/>
      <c r="AL15" s="317"/>
      <c r="AM15" s="317"/>
      <c r="AN15" s="317"/>
      <c r="AO15" s="317"/>
    </row>
    <row r="16" spans="1:41" s="319" customFormat="1" ht="27" customHeight="1">
      <c r="A16" s="316"/>
      <c r="B16" s="21"/>
      <c r="C16" s="48" t="s">
        <v>84</v>
      </c>
      <c r="D16" s="535" cm="1">
        <f t="array" ref="D16">MMR_Creation_Table[Completion Date]</f>
        <v>0</v>
      </c>
      <c r="E16" s="536"/>
      <c r="F16" s="549" t="s">
        <v>85</v>
      </c>
      <c r="G16" s="550"/>
      <c r="H16" s="550"/>
      <c r="I16" s="550"/>
      <c r="J16" s="22"/>
      <c r="K16" s="317"/>
      <c r="L16" s="317"/>
      <c r="M16" s="317"/>
      <c r="N16" s="317"/>
      <c r="O16" s="317"/>
      <c r="P16" s="317"/>
      <c r="Q16" s="317"/>
      <c r="R16" s="317"/>
      <c r="S16" s="317"/>
      <c r="T16" s="317"/>
      <c r="U16" s="317"/>
      <c r="V16" s="317"/>
      <c r="W16" s="317"/>
      <c r="X16" s="317"/>
      <c r="Y16" s="317"/>
      <c r="Z16" s="317"/>
      <c r="AA16" s="317"/>
      <c r="AB16" s="317"/>
      <c r="AC16" s="317"/>
      <c r="AD16" s="317"/>
      <c r="AE16" s="317"/>
      <c r="AF16" s="317"/>
      <c r="AG16" s="317"/>
      <c r="AH16" s="317"/>
      <c r="AI16" s="317"/>
      <c r="AJ16" s="317"/>
      <c r="AK16" s="317"/>
      <c r="AL16" s="317"/>
      <c r="AM16" s="317"/>
      <c r="AN16" s="317"/>
      <c r="AO16" s="317"/>
    </row>
    <row r="17" spans="1:41" s="319" customFormat="1" ht="10.35" customHeight="1">
      <c r="A17" s="316"/>
      <c r="B17" s="21"/>
      <c r="C17" s="21"/>
      <c r="D17" s="232"/>
      <c r="E17" s="232"/>
      <c r="F17" s="228"/>
      <c r="G17" s="245"/>
      <c r="H17" s="228"/>
      <c r="I17" s="21"/>
      <c r="J17" s="22"/>
      <c r="K17" s="317"/>
      <c r="L17" s="317"/>
      <c r="M17" s="317"/>
      <c r="N17" s="317"/>
      <c r="O17" s="317"/>
      <c r="P17" s="317"/>
      <c r="Q17" s="317"/>
      <c r="R17" s="317"/>
      <c r="S17" s="317"/>
      <c r="T17" s="317"/>
      <c r="U17" s="317"/>
      <c r="V17" s="317"/>
      <c r="W17" s="317"/>
      <c r="X17" s="317"/>
      <c r="Y17" s="317"/>
      <c r="Z17" s="317"/>
      <c r="AA17" s="317"/>
      <c r="AB17" s="317"/>
      <c r="AC17" s="317"/>
      <c r="AD17" s="317"/>
      <c r="AE17" s="317"/>
      <c r="AF17" s="317"/>
      <c r="AG17" s="317"/>
      <c r="AH17" s="317"/>
      <c r="AI17" s="317"/>
      <c r="AJ17" s="317"/>
      <c r="AK17" s="317"/>
      <c r="AL17" s="317"/>
      <c r="AM17" s="317"/>
      <c r="AN17" s="317"/>
      <c r="AO17" s="317"/>
    </row>
    <row r="18" spans="1:41" s="319" customFormat="1" ht="10.35" customHeight="1">
      <c r="A18" s="316"/>
      <c r="B18" s="21"/>
      <c r="C18" s="21"/>
      <c r="D18" s="232"/>
      <c r="E18" s="232"/>
      <c r="F18" s="228"/>
      <c r="G18" s="245"/>
      <c r="H18" s="228"/>
      <c r="I18" s="21"/>
      <c r="J18" s="22"/>
      <c r="K18" s="317"/>
      <c r="L18" s="317"/>
      <c r="M18" s="317"/>
      <c r="N18" s="317"/>
      <c r="O18" s="317"/>
      <c r="P18" s="317"/>
      <c r="Q18" s="317"/>
      <c r="R18" s="317"/>
      <c r="S18" s="317"/>
      <c r="T18" s="317"/>
      <c r="U18" s="317"/>
      <c r="V18" s="317"/>
      <c r="W18" s="317"/>
      <c r="X18" s="317"/>
      <c r="Y18" s="317"/>
      <c r="Z18" s="317"/>
      <c r="AA18" s="317"/>
      <c r="AB18" s="317"/>
      <c r="AC18" s="317"/>
      <c r="AD18" s="317"/>
      <c r="AE18" s="317"/>
      <c r="AF18" s="317"/>
      <c r="AG18" s="317"/>
      <c r="AH18" s="317"/>
      <c r="AI18" s="317"/>
      <c r="AJ18" s="317"/>
      <c r="AK18" s="317"/>
      <c r="AL18" s="317"/>
      <c r="AM18" s="317"/>
      <c r="AN18" s="317"/>
      <c r="AO18" s="317"/>
    </row>
    <row r="19" spans="1:41" s="319" customFormat="1" ht="10.35" customHeight="1">
      <c r="A19" s="316"/>
      <c r="B19" s="21"/>
      <c r="C19" s="21"/>
      <c r="D19" s="232"/>
      <c r="E19" s="232"/>
      <c r="F19" s="248"/>
      <c r="G19" s="245"/>
      <c r="H19" s="247"/>
      <c r="I19" s="249"/>
      <c r="J19" s="22"/>
      <c r="K19" s="317"/>
      <c r="L19" s="317"/>
      <c r="M19" s="317"/>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7"/>
      <c r="AK19" s="317"/>
      <c r="AL19" s="317"/>
      <c r="AM19" s="317"/>
      <c r="AN19" s="317"/>
      <c r="AO19" s="317"/>
    </row>
    <row r="20" spans="1:41" s="319" customFormat="1" ht="27" customHeight="1">
      <c r="A20" s="316"/>
      <c r="B20" s="21"/>
      <c r="C20" s="48" t="s">
        <v>86</v>
      </c>
      <c r="D20" s="544" t="s">
        <v>87</v>
      </c>
      <c r="E20" s="538"/>
      <c r="F20" s="246" t="s">
        <v>88</v>
      </c>
      <c r="G20" s="267"/>
      <c r="H20" s="247" t="s">
        <v>89</v>
      </c>
      <c r="I20" s="268"/>
      <c r="J20" s="22"/>
      <c r="K20" s="317"/>
      <c r="L20" s="317"/>
      <c r="M20" s="317"/>
      <c r="N20" s="317"/>
      <c r="O20" s="317"/>
      <c r="P20" s="317"/>
      <c r="Q20" s="317"/>
      <c r="R20" s="317"/>
      <c r="S20" s="317"/>
      <c r="T20" s="317"/>
      <c r="U20" s="317"/>
      <c r="V20" s="317"/>
      <c r="W20" s="317"/>
      <c r="X20" s="317"/>
      <c r="Y20" s="317"/>
      <c r="Z20" s="317"/>
      <c r="AA20" s="317"/>
      <c r="AB20" s="317"/>
      <c r="AC20" s="317"/>
      <c r="AD20" s="317"/>
      <c r="AE20" s="317"/>
      <c r="AF20" s="317"/>
      <c r="AG20" s="317"/>
      <c r="AH20" s="317"/>
      <c r="AI20" s="317"/>
      <c r="AJ20" s="317"/>
      <c r="AK20" s="317"/>
      <c r="AL20" s="317"/>
      <c r="AM20" s="317"/>
      <c r="AN20" s="317"/>
      <c r="AO20" s="317"/>
    </row>
    <row r="21" spans="1:41" s="319" customFormat="1" ht="10.35" customHeight="1">
      <c r="A21" s="316"/>
      <c r="B21" s="21"/>
      <c r="C21" s="21"/>
      <c r="D21" s="232"/>
      <c r="E21" s="232"/>
      <c r="F21" s="248"/>
      <c r="G21" s="245"/>
      <c r="H21" s="247"/>
      <c r="I21" s="249"/>
      <c r="J21" s="22"/>
      <c r="K21" s="317"/>
      <c r="L21" s="317"/>
      <c r="M21" s="317"/>
      <c r="N21" s="317"/>
      <c r="O21" s="317"/>
      <c r="P21" s="317"/>
      <c r="Q21" s="317"/>
      <c r="R21" s="317"/>
      <c r="S21" s="317"/>
      <c r="T21" s="317"/>
      <c r="U21" s="317"/>
      <c r="V21" s="317"/>
      <c r="W21" s="317"/>
      <c r="X21" s="317"/>
      <c r="Y21" s="317"/>
      <c r="Z21" s="317"/>
      <c r="AA21" s="317"/>
      <c r="AB21" s="317"/>
      <c r="AC21" s="317"/>
      <c r="AD21" s="317"/>
      <c r="AE21" s="317"/>
      <c r="AF21" s="317"/>
      <c r="AG21" s="317"/>
      <c r="AH21" s="317"/>
      <c r="AI21" s="317"/>
      <c r="AJ21" s="317"/>
      <c r="AK21" s="317"/>
      <c r="AL21" s="317"/>
      <c r="AM21" s="317"/>
      <c r="AN21" s="317"/>
      <c r="AO21" s="317"/>
    </row>
    <row r="22" spans="1:41" s="319" customFormat="1" ht="27" customHeight="1">
      <c r="A22" s="316"/>
      <c r="B22" s="21"/>
      <c r="C22" s="48" t="s">
        <v>90</v>
      </c>
      <c r="D22" s="543"/>
      <c r="E22" s="543"/>
      <c r="F22" s="247" t="s">
        <v>91</v>
      </c>
      <c r="G22" s="268"/>
      <c r="H22" s="246" t="s">
        <v>92</v>
      </c>
      <c r="I22" s="269"/>
      <c r="J22" s="22"/>
      <c r="K22" s="317"/>
      <c r="L22" s="317"/>
      <c r="M22" s="317"/>
      <c r="N22" s="317"/>
      <c r="O22" s="317"/>
      <c r="P22" s="317"/>
      <c r="Q22" s="317"/>
      <c r="R22" s="317"/>
      <c r="S22" s="317"/>
      <c r="T22" s="317"/>
      <c r="U22" s="317"/>
      <c r="V22" s="317"/>
      <c r="W22" s="317"/>
      <c r="X22" s="317"/>
      <c r="Y22" s="317"/>
      <c r="Z22" s="317"/>
      <c r="AA22" s="317"/>
      <c r="AB22" s="317"/>
      <c r="AC22" s="317"/>
      <c r="AD22" s="317"/>
      <c r="AE22" s="317"/>
      <c r="AF22" s="317"/>
      <c r="AG22" s="317"/>
      <c r="AH22" s="317"/>
      <c r="AI22" s="317"/>
      <c r="AJ22" s="317"/>
      <c r="AK22" s="317"/>
      <c r="AL22" s="317"/>
      <c r="AM22" s="317"/>
      <c r="AN22" s="317"/>
      <c r="AO22" s="317"/>
    </row>
    <row r="23" spans="1:41" s="319" customFormat="1" ht="21" customHeight="1">
      <c r="A23" s="316"/>
      <c r="B23" s="21"/>
      <c r="C23" s="21"/>
      <c r="D23" s="21"/>
      <c r="E23" s="21"/>
      <c r="F23" s="22"/>
      <c r="G23" s="139"/>
      <c r="H23" s="226"/>
      <c r="I23" s="21"/>
      <c r="J23" s="22"/>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c r="AH23" s="317"/>
      <c r="AI23" s="317"/>
      <c r="AJ23" s="317"/>
      <c r="AK23" s="317"/>
      <c r="AL23" s="317"/>
      <c r="AM23" s="317"/>
      <c r="AN23" s="317"/>
      <c r="AO23" s="317"/>
    </row>
    <row r="24" spans="1:41" s="316" customFormat="1" ht="28.15" customHeight="1">
      <c r="B24" s="141"/>
      <c r="C24" s="142" t="s">
        <v>93</v>
      </c>
      <c r="D24" s="143"/>
      <c r="E24" s="143"/>
      <c r="F24" s="143"/>
      <c r="G24" s="143"/>
      <c r="H24" s="143"/>
      <c r="I24" s="143"/>
      <c r="J24" s="230"/>
      <c r="L24" s="317"/>
    </row>
    <row r="25" spans="1:41" s="319" customFormat="1" ht="13.9" customHeight="1">
      <c r="A25" s="316"/>
      <c r="B25" s="21"/>
      <c r="C25" s="534" t="s">
        <v>94</v>
      </c>
      <c r="D25" s="534"/>
      <c r="E25" s="534"/>
      <c r="F25" s="534"/>
      <c r="G25" s="534"/>
      <c r="H25" s="534"/>
      <c r="I25" s="534"/>
      <c r="J25" s="22"/>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c r="AH25" s="317"/>
      <c r="AI25" s="317"/>
      <c r="AJ25" s="317"/>
      <c r="AK25" s="317"/>
      <c r="AL25" s="317"/>
      <c r="AM25" s="317"/>
      <c r="AN25" s="317"/>
      <c r="AO25" s="317"/>
    </row>
    <row r="26" spans="1:41" s="319" customFormat="1" ht="13.5" customHeight="1">
      <c r="A26" s="316"/>
      <c r="B26" s="21"/>
      <c r="C26" s="534"/>
      <c r="D26" s="534"/>
      <c r="E26" s="534"/>
      <c r="F26" s="534"/>
      <c r="G26" s="534"/>
      <c r="H26" s="534"/>
      <c r="I26" s="534"/>
      <c r="J26" s="22"/>
      <c r="K26" s="317"/>
      <c r="L26" s="317"/>
      <c r="M26" s="317"/>
      <c r="N26" s="317"/>
      <c r="O26" s="317"/>
      <c r="P26" s="317"/>
      <c r="Q26" s="317"/>
      <c r="R26" s="317"/>
      <c r="S26" s="317"/>
      <c r="T26" s="317"/>
      <c r="U26" s="317"/>
      <c r="V26" s="317"/>
      <c r="W26" s="317"/>
      <c r="X26" s="317"/>
      <c r="Y26" s="317"/>
      <c r="Z26" s="317"/>
      <c r="AA26" s="317"/>
      <c r="AB26" s="317"/>
      <c r="AC26" s="317"/>
      <c r="AD26" s="317"/>
      <c r="AE26" s="317"/>
      <c r="AF26" s="317"/>
      <c r="AG26" s="317"/>
      <c r="AH26" s="317"/>
      <c r="AI26" s="317"/>
      <c r="AJ26" s="317"/>
      <c r="AK26" s="317"/>
      <c r="AL26" s="317"/>
      <c r="AM26" s="317"/>
      <c r="AN26" s="317"/>
      <c r="AO26" s="317"/>
    </row>
    <row r="27" spans="1:41" s="319" customFormat="1" ht="9" customHeight="1">
      <c r="A27" s="316"/>
      <c r="B27" s="21"/>
      <c r="C27" s="21"/>
      <c r="D27" s="21"/>
      <c r="E27" s="21"/>
      <c r="F27" s="21"/>
      <c r="G27" s="21"/>
      <c r="H27" s="21"/>
      <c r="I27" s="21"/>
      <c r="J27" s="22"/>
      <c r="K27" s="317"/>
      <c r="L27" s="317"/>
      <c r="M27" s="317"/>
      <c r="N27" s="317"/>
      <c r="O27" s="317"/>
      <c r="P27" s="317"/>
      <c r="Q27" s="317"/>
      <c r="R27" s="317"/>
      <c r="S27" s="317"/>
      <c r="T27" s="317"/>
      <c r="U27" s="317"/>
      <c r="V27" s="317"/>
      <c r="W27" s="317"/>
      <c r="X27" s="317"/>
      <c r="Y27" s="317"/>
      <c r="Z27" s="317"/>
      <c r="AA27" s="317"/>
      <c r="AB27" s="317"/>
      <c r="AC27" s="317"/>
      <c r="AD27" s="317"/>
      <c r="AE27" s="317"/>
      <c r="AF27" s="317"/>
      <c r="AG27" s="317"/>
      <c r="AH27" s="317"/>
      <c r="AI27" s="317"/>
      <c r="AJ27" s="317"/>
      <c r="AK27" s="317"/>
      <c r="AL27" s="317"/>
      <c r="AM27" s="317"/>
      <c r="AN27" s="317"/>
      <c r="AO27" s="317"/>
    </row>
    <row r="28" spans="1:41" s="319" customFormat="1" ht="35.1" customHeight="1">
      <c r="A28" s="316"/>
      <c r="B28" s="21"/>
      <c r="C28" s="145" t="s">
        <v>95</v>
      </c>
      <c r="D28" s="537" t="s">
        <v>96</v>
      </c>
      <c r="E28" s="538"/>
      <c r="F28" s="21"/>
      <c r="G28" s="21"/>
      <c r="H28" s="21"/>
      <c r="I28" s="21"/>
      <c r="J28" s="22"/>
      <c r="K28" s="317"/>
      <c r="L28" s="317"/>
      <c r="M28" s="317"/>
      <c r="N28" s="317"/>
      <c r="O28" s="317"/>
      <c r="P28" s="317"/>
      <c r="Q28" s="317"/>
      <c r="R28" s="317"/>
      <c r="S28" s="317"/>
      <c r="T28" s="317"/>
      <c r="U28" s="317"/>
      <c r="V28" s="317"/>
      <c r="W28" s="317"/>
      <c r="X28" s="317"/>
      <c r="Y28" s="317"/>
      <c r="Z28" s="317"/>
      <c r="AA28" s="317"/>
      <c r="AB28" s="317"/>
      <c r="AC28" s="317"/>
      <c r="AD28" s="317"/>
      <c r="AE28" s="317"/>
      <c r="AF28" s="317"/>
      <c r="AG28" s="317"/>
      <c r="AH28" s="317"/>
      <c r="AI28" s="317"/>
      <c r="AJ28" s="317"/>
      <c r="AK28" s="317"/>
      <c r="AL28" s="317"/>
      <c r="AM28" s="317"/>
      <c r="AN28" s="317"/>
      <c r="AO28" s="317"/>
    </row>
    <row r="29" spans="1:41" s="319" customFormat="1" ht="35.1" customHeight="1">
      <c r="A29" s="316"/>
      <c r="B29" s="21"/>
      <c r="C29" s="146" t="s">
        <v>97</v>
      </c>
      <c r="D29" s="525"/>
      <c r="E29" s="526"/>
      <c r="F29" s="529" t="s">
        <v>98</v>
      </c>
      <c r="G29" s="530"/>
      <c r="H29" s="530"/>
      <c r="I29" s="530"/>
      <c r="J29" s="22"/>
      <c r="K29" s="317"/>
      <c r="L29" s="317"/>
      <c r="M29" s="317"/>
      <c r="N29" s="317"/>
      <c r="O29" s="317"/>
      <c r="P29" s="317"/>
      <c r="Q29" s="317"/>
      <c r="R29" s="317"/>
      <c r="S29" s="317"/>
      <c r="T29" s="317"/>
      <c r="U29" s="317"/>
      <c r="V29" s="317"/>
      <c r="W29" s="317"/>
      <c r="X29" s="317"/>
      <c r="Y29" s="317"/>
      <c r="Z29" s="317"/>
      <c r="AA29" s="317"/>
      <c r="AB29" s="317"/>
      <c r="AC29" s="317"/>
      <c r="AD29" s="317"/>
      <c r="AE29" s="317"/>
      <c r="AF29" s="317"/>
      <c r="AG29" s="317"/>
      <c r="AH29" s="317"/>
      <c r="AI29" s="317"/>
      <c r="AJ29" s="317"/>
      <c r="AK29" s="317"/>
      <c r="AL29" s="317"/>
      <c r="AM29" s="317"/>
      <c r="AN29" s="317"/>
      <c r="AO29" s="317"/>
    </row>
    <row r="30" spans="1:41" s="319" customFormat="1" ht="76.150000000000006" customHeight="1">
      <c r="A30" s="316"/>
      <c r="B30" s="21"/>
      <c r="C30" s="221" t="s">
        <v>99</v>
      </c>
      <c r="D30" s="522"/>
      <c r="E30" s="523"/>
      <c r="F30" s="523"/>
      <c r="G30" s="523"/>
      <c r="H30" s="523"/>
      <c r="I30" s="524"/>
      <c r="J30" s="233"/>
      <c r="K30" s="317"/>
      <c r="L30" s="317"/>
      <c r="M30" s="317"/>
      <c r="N30" s="317"/>
      <c r="O30" s="317"/>
      <c r="P30" s="317"/>
      <c r="Q30" s="317"/>
      <c r="R30" s="317"/>
      <c r="S30" s="317"/>
      <c r="T30" s="317"/>
      <c r="U30" s="317"/>
      <c r="V30" s="317"/>
      <c r="W30" s="317"/>
      <c r="X30" s="317"/>
      <c r="Y30" s="317"/>
      <c r="Z30" s="317"/>
      <c r="AA30" s="317"/>
      <c r="AB30" s="317"/>
      <c r="AC30" s="317"/>
      <c r="AD30" s="317"/>
      <c r="AE30" s="317"/>
      <c r="AF30" s="317"/>
      <c r="AG30" s="317"/>
      <c r="AH30" s="317"/>
      <c r="AI30" s="317"/>
      <c r="AJ30" s="317"/>
      <c r="AK30" s="317"/>
      <c r="AL30" s="317"/>
      <c r="AM30" s="317"/>
      <c r="AN30" s="317"/>
      <c r="AO30" s="317"/>
    </row>
    <row r="31" spans="1:41" s="319" customFormat="1" ht="31.35" customHeight="1">
      <c r="A31" s="316"/>
      <c r="B31" s="21"/>
      <c r="C31" s="223" t="s">
        <v>100</v>
      </c>
      <c r="D31" s="531"/>
      <c r="E31" s="532"/>
      <c r="F31" s="234"/>
      <c r="G31" s="235"/>
      <c r="H31" s="235"/>
      <c r="I31" s="236"/>
      <c r="J31" s="21"/>
      <c r="K31" s="317"/>
      <c r="L31" s="317"/>
      <c r="M31" s="317"/>
      <c r="N31" s="317"/>
      <c r="O31" s="317"/>
      <c r="P31" s="317"/>
      <c r="Q31" s="317"/>
      <c r="R31" s="317"/>
      <c r="S31" s="317"/>
      <c r="T31" s="317"/>
      <c r="U31" s="317"/>
      <c r="V31" s="317"/>
      <c r="W31" s="317"/>
      <c r="X31" s="317"/>
      <c r="Y31" s="317"/>
      <c r="Z31" s="317"/>
      <c r="AA31" s="317"/>
      <c r="AB31" s="317"/>
      <c r="AC31" s="317"/>
      <c r="AD31" s="317"/>
      <c r="AE31" s="317"/>
      <c r="AF31" s="317"/>
      <c r="AG31" s="317"/>
      <c r="AH31" s="317"/>
      <c r="AI31" s="317"/>
      <c r="AJ31" s="317"/>
      <c r="AK31" s="317"/>
      <c r="AL31" s="317"/>
      <c r="AM31" s="317"/>
      <c r="AN31" s="317"/>
      <c r="AO31" s="317"/>
    </row>
    <row r="32" spans="1:41" s="319" customFormat="1" ht="145.15" customHeight="1">
      <c r="A32" s="316"/>
      <c r="B32" s="21"/>
      <c r="C32" s="222" t="s">
        <v>101</v>
      </c>
      <c r="D32" s="527"/>
      <c r="E32" s="528"/>
      <c r="F32" s="528"/>
      <c r="G32" s="528"/>
      <c r="H32" s="528"/>
      <c r="I32" s="528"/>
      <c r="J32" s="233"/>
      <c r="K32" s="317"/>
      <c r="L32" s="317"/>
      <c r="M32" s="317"/>
      <c r="N32" s="317"/>
      <c r="O32" s="317"/>
      <c r="P32" s="317"/>
      <c r="Q32" s="317"/>
      <c r="R32" s="317"/>
      <c r="S32" s="317"/>
      <c r="T32" s="317"/>
      <c r="U32" s="317"/>
      <c r="V32" s="317"/>
      <c r="W32" s="317"/>
      <c r="X32" s="317"/>
      <c r="Y32" s="317"/>
      <c r="Z32" s="317"/>
      <c r="AA32" s="317"/>
      <c r="AB32" s="317"/>
      <c r="AC32" s="317"/>
      <c r="AD32" s="317"/>
      <c r="AE32" s="317"/>
      <c r="AF32" s="317"/>
      <c r="AG32" s="317"/>
      <c r="AH32" s="317"/>
      <c r="AI32" s="317"/>
      <c r="AJ32" s="317"/>
      <c r="AK32" s="317"/>
      <c r="AL32" s="317"/>
      <c r="AM32" s="317"/>
      <c r="AN32" s="317"/>
      <c r="AO32" s="317"/>
    </row>
    <row r="33" spans="1:41" s="319" customFormat="1" ht="144.6" customHeight="1">
      <c r="A33" s="316"/>
      <c r="B33" s="21"/>
      <c r="C33" s="146" t="s">
        <v>102</v>
      </c>
      <c r="D33" s="522"/>
      <c r="E33" s="523"/>
      <c r="F33" s="523"/>
      <c r="G33" s="523"/>
      <c r="H33" s="523"/>
      <c r="I33" s="524"/>
      <c r="J33" s="233"/>
      <c r="K33" s="317"/>
      <c r="L33" s="317"/>
      <c r="M33" s="317"/>
      <c r="N33" s="317"/>
      <c r="O33" s="317"/>
      <c r="P33" s="317"/>
      <c r="Q33" s="317"/>
      <c r="R33" s="317"/>
      <c r="S33" s="317"/>
      <c r="T33" s="317"/>
      <c r="U33" s="317"/>
      <c r="V33" s="317"/>
      <c r="W33" s="317"/>
      <c r="X33" s="317"/>
      <c r="Y33" s="317"/>
      <c r="Z33" s="317"/>
      <c r="AA33" s="317"/>
      <c r="AB33" s="317"/>
      <c r="AC33" s="317"/>
      <c r="AD33" s="317"/>
      <c r="AE33" s="317"/>
      <c r="AF33" s="317"/>
      <c r="AG33" s="317"/>
      <c r="AH33" s="317"/>
      <c r="AI33" s="317"/>
      <c r="AJ33" s="317"/>
      <c r="AK33" s="317"/>
      <c r="AL33" s="317"/>
      <c r="AM33" s="317"/>
      <c r="AN33" s="317"/>
      <c r="AO33" s="317"/>
    </row>
    <row r="34" spans="1:41" s="319" customFormat="1" ht="20.85" customHeight="1">
      <c r="A34" s="316"/>
      <c r="B34" s="21"/>
      <c r="C34" s="21"/>
      <c r="D34" s="238"/>
      <c r="E34" s="237"/>
      <c r="F34" s="237"/>
      <c r="G34" s="237"/>
      <c r="H34" s="237"/>
      <c r="I34" s="237"/>
      <c r="J34" s="21"/>
      <c r="K34" s="317"/>
      <c r="L34" s="317"/>
      <c r="M34" s="317"/>
      <c r="N34" s="317"/>
      <c r="O34" s="317"/>
      <c r="P34" s="317"/>
      <c r="Q34" s="317"/>
      <c r="R34" s="317"/>
      <c r="S34" s="317"/>
      <c r="T34" s="317"/>
      <c r="U34" s="317"/>
      <c r="V34" s="317"/>
      <c r="W34" s="317"/>
      <c r="X34" s="317"/>
      <c r="Y34" s="317"/>
      <c r="Z34" s="317"/>
      <c r="AA34" s="317"/>
      <c r="AB34" s="317"/>
      <c r="AC34" s="317"/>
      <c r="AD34" s="317"/>
      <c r="AE34" s="317"/>
      <c r="AF34" s="317"/>
      <c r="AG34" s="317"/>
      <c r="AH34" s="317"/>
      <c r="AI34" s="317"/>
      <c r="AJ34" s="317"/>
      <c r="AK34" s="317"/>
      <c r="AL34" s="317"/>
      <c r="AM34" s="317"/>
      <c r="AN34" s="317"/>
      <c r="AO34" s="317"/>
    </row>
    <row r="35" spans="1:41" s="319" customFormat="1" ht="36" customHeight="1">
      <c r="A35" s="316"/>
      <c r="B35" s="21"/>
      <c r="C35" s="147" t="s">
        <v>103</v>
      </c>
      <c r="D35" s="255" t="str">
        <f>IFERROR(IF(D39&lt;1,"Project Mobilisation",IF(J46=1,C46,IF(J45=1,C45,IF(J44=1,C44,IF(J43=1,C43,IF(J42=1,C42,IF(J41=1,C41,IF(J40=1,C40,C39)))))))),"")</f>
        <v/>
      </c>
      <c r="E35" s="148"/>
      <c r="F35" s="148"/>
      <c r="G35" s="148"/>
      <c r="H35" s="148"/>
      <c r="I35" s="21"/>
      <c r="J35" s="21"/>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c r="AH35" s="317"/>
      <c r="AI35" s="317"/>
      <c r="AJ35" s="317"/>
      <c r="AK35" s="317"/>
      <c r="AL35" s="317"/>
      <c r="AM35" s="317"/>
      <c r="AN35" s="317"/>
      <c r="AO35" s="317"/>
    </row>
    <row r="36" spans="1:41" s="319" customFormat="1" ht="70.150000000000006" customHeight="1">
      <c r="A36" s="316"/>
      <c r="B36" s="21"/>
      <c r="C36" s="514" t="s">
        <v>104</v>
      </c>
      <c r="D36" s="514"/>
      <c r="E36" s="514"/>
      <c r="F36" s="514"/>
      <c r="G36" s="514"/>
      <c r="H36" s="514"/>
      <c r="I36" s="514"/>
      <c r="J36" s="21"/>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c r="AH36" s="317"/>
      <c r="AI36" s="317"/>
      <c r="AJ36" s="317"/>
      <c r="AK36" s="317"/>
      <c r="AL36" s="317"/>
      <c r="AM36" s="317"/>
      <c r="AN36" s="317"/>
      <c r="AO36" s="317"/>
    </row>
    <row r="37" spans="1:41" s="319" customFormat="1" ht="33.75" customHeight="1">
      <c r="A37" s="316"/>
      <c r="B37" s="21"/>
      <c r="C37" s="149" t="s">
        <v>105</v>
      </c>
      <c r="D37" s="149" t="s">
        <v>106</v>
      </c>
      <c r="E37" s="149" t="s">
        <v>107</v>
      </c>
      <c r="F37" s="517" t="s">
        <v>108</v>
      </c>
      <c r="G37" s="516"/>
      <c r="H37" s="515" t="s">
        <v>109</v>
      </c>
      <c r="I37" s="516"/>
      <c r="J37" s="21"/>
      <c r="K37" s="317"/>
      <c r="L37" s="317"/>
      <c r="M37" s="317"/>
      <c r="N37" s="317"/>
      <c r="O37" s="317"/>
      <c r="P37" s="317"/>
      <c r="Q37" s="317"/>
      <c r="R37" s="317"/>
      <c r="S37" s="317"/>
      <c r="T37" s="317"/>
      <c r="U37" s="317"/>
      <c r="V37" s="317"/>
      <c r="W37" s="317"/>
      <c r="X37" s="317"/>
      <c r="Y37" s="317"/>
      <c r="Z37" s="317"/>
      <c r="AA37" s="317"/>
      <c r="AB37" s="317"/>
      <c r="AC37" s="317"/>
      <c r="AD37" s="317"/>
      <c r="AE37" s="317"/>
      <c r="AF37" s="317"/>
      <c r="AG37" s="317"/>
      <c r="AH37" s="317"/>
      <c r="AI37" s="317"/>
      <c r="AJ37" s="317"/>
      <c r="AK37" s="317"/>
      <c r="AL37" s="317"/>
      <c r="AM37" s="317"/>
      <c r="AN37" s="317"/>
      <c r="AO37" s="317"/>
    </row>
    <row r="38" spans="1:41" s="319" customFormat="1" ht="68.099999999999994" customHeight="1">
      <c r="A38" s="316"/>
      <c r="B38" s="21"/>
      <c r="C38" s="241" t="s">
        <v>110</v>
      </c>
      <c r="D38" s="239">
        <v>0.5</v>
      </c>
      <c r="E38" s="426">
        <v>45930</v>
      </c>
      <c r="F38" s="520">
        <v>100000</v>
      </c>
      <c r="G38" s="521"/>
      <c r="H38" s="518" t="s">
        <v>111</v>
      </c>
      <c r="I38" s="519"/>
      <c r="J38" s="21"/>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c r="AH38" s="317"/>
      <c r="AI38" s="317"/>
      <c r="AJ38" s="317"/>
      <c r="AK38" s="317"/>
      <c r="AL38" s="317"/>
      <c r="AM38" s="317"/>
      <c r="AN38" s="317"/>
      <c r="AO38" s="317"/>
    </row>
    <row r="39" spans="1:41" s="319" customFormat="1" ht="56.1" customHeight="1">
      <c r="A39" s="318"/>
      <c r="B39" s="21"/>
      <c r="C39" s="242" t="s">
        <v>112</v>
      </c>
      <c r="D39" s="239" t="str">
        <f>IFERROR(IF(J39=1, 1, J39),"")</f>
        <v/>
      </c>
      <c r="E39" s="240"/>
      <c r="F39" s="481">
        <f>'Step 3 Forecast'!S25</f>
        <v>0</v>
      </c>
      <c r="G39" s="482"/>
      <c r="H39" s="483"/>
      <c r="I39" s="484"/>
      <c r="J39" s="151" t="e">
        <f>(SUMIF(Measure_Table[Status],'Backing Sheet'!$Y5,Measure_Table[Total Project Cost (£)])
+SUMIF(Measure_Table[Status],'Backing Sheet'!$Y6,Measure_Table[Total Project Cost (£)])
+SUMIF(Measure_Table[Status],'Backing Sheet'!$Y7,Measure_Table[Total Project Cost (£)])
+SUMIF(Measure_Table[Status],'Backing Sheet'!$Y8,Measure_Table[Total Project Cost (£)])
+SUMIF(Measure_Table[Status],'Backing Sheet'!$Y9,Measure_Table[Total Project Cost (£)])
+SUMIF(Measure_Table[Status],'Backing Sheet'!$Y10,Measure_Table[Total Project Cost (£)])
+SUMIF(Measure_Table[Status],'Backing Sheet'!$Y11,Measure_Table[Total Project Cost (£)])
+SUMIF(Measure_Table[Status],'Backing Sheet'!$Y12,Measure_Table[Total Project Cost (£)]))/(SUMIF(Measure_Table[Status],"&lt;&gt;"&amp;'Backing Sheet'!Y$13,Measure_Table[Total Project Cost (£)]))</f>
        <v>#DIV/0!</v>
      </c>
      <c r="K39" s="317"/>
      <c r="L39" s="317"/>
      <c r="M39" s="317"/>
      <c r="N39" s="317"/>
      <c r="O39" s="317"/>
      <c r="P39" s="317"/>
      <c r="Q39" s="317"/>
      <c r="R39" s="317"/>
      <c r="S39" s="317"/>
      <c r="T39" s="317"/>
      <c r="U39" s="317"/>
      <c r="V39" s="317"/>
      <c r="W39" s="317"/>
      <c r="X39" s="317"/>
      <c r="Y39" s="317"/>
      <c r="Z39" s="317"/>
      <c r="AA39" s="317"/>
      <c r="AB39" s="317"/>
      <c r="AC39" s="317"/>
      <c r="AD39" s="317"/>
      <c r="AE39" s="317"/>
      <c r="AF39" s="317"/>
      <c r="AG39" s="317"/>
      <c r="AH39" s="317"/>
      <c r="AI39" s="317"/>
      <c r="AJ39" s="317"/>
      <c r="AK39" s="317"/>
      <c r="AL39" s="317"/>
      <c r="AM39" s="317"/>
      <c r="AN39" s="317"/>
      <c r="AO39" s="317"/>
    </row>
    <row r="40" spans="1:41" s="319" customFormat="1" ht="56.1" customHeight="1">
      <c r="A40" s="316"/>
      <c r="B40" s="21"/>
      <c r="C40" s="242" t="s">
        <v>113</v>
      </c>
      <c r="D40" s="239" t="str">
        <f t="shared" ref="D40:D46" si="0">IFERROR(IF(J40=1, 1, J40),"")</f>
        <v/>
      </c>
      <c r="E40" s="240"/>
      <c r="F40" s="481">
        <f>'Step 3 Forecast'!S26</f>
        <v>0</v>
      </c>
      <c r="G40" s="482"/>
      <c r="H40" s="483"/>
      <c r="I40" s="484"/>
      <c r="J40" s="151" t="e">
        <f>(SUMIF(Measure_Table[Status],'Backing Sheet'!$Y6,Measure_Table[Total Project Cost (£)])
+SUMIF(Measure_Table[Status],'Backing Sheet'!$Y7,Measure_Table[Total Project Cost (£)])
+SUMIF(Measure_Table[Status],'Backing Sheet'!$Y8,Measure_Table[Total Project Cost (£)])
+SUMIF(Measure_Table[Status],'Backing Sheet'!$Y9,Measure_Table[Total Project Cost (£)])
+SUMIF(Measure_Table[Status],'Backing Sheet'!$Y10,Measure_Table[Total Project Cost (£)])
+SUMIF(Measure_Table[Status],'Backing Sheet'!$Y11,Measure_Table[Total Project Cost (£)])
+SUMIF(Measure_Table[Status],'Backing Sheet'!$Y12,Measure_Table[Total Project Cost (£)]))/(SUMIF(Measure_Table[Status],"&lt;&gt;"&amp;'Backing Sheet'!Y$13,Measure_Table[Total Project Cost (£)]))</f>
        <v>#DIV/0!</v>
      </c>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row>
    <row r="41" spans="1:41" s="319" customFormat="1" ht="56.1" customHeight="1">
      <c r="A41" s="316"/>
      <c r="B41" s="21"/>
      <c r="C41" s="242" t="s">
        <v>114</v>
      </c>
      <c r="D41" s="239" t="str">
        <f t="shared" si="0"/>
        <v/>
      </c>
      <c r="E41" s="240"/>
      <c r="F41" s="481">
        <f>'Step 3 Forecast'!S27</f>
        <v>0</v>
      </c>
      <c r="G41" s="482"/>
      <c r="H41" s="483"/>
      <c r="I41" s="484"/>
      <c r="J41" s="151" t="e">
        <f>(SUMIF(Measure_Table[Status],'Backing Sheet'!$Y7,Measure_Table[Total Project Cost (£)])
+SUMIF(Measure_Table[Status],'Backing Sheet'!$Y8,Measure_Table[Total Project Cost (£)])
+SUMIF(Measure_Table[Status],'Backing Sheet'!$Y9,Measure_Table[Total Project Cost (£)])
+SUMIF(Measure_Table[Status],'Backing Sheet'!$Y10,Measure_Table[Total Project Cost (£)])
+SUMIF(Measure_Table[Status],'Backing Sheet'!$Y11,Measure_Table[Total Project Cost (£)])
+SUMIF(Measure_Table[Status],'Backing Sheet'!$Y12,Measure_Table[Total Project Cost (£)]))/(SUMIF(Measure_Table[Status],"&lt;&gt;"&amp;'Backing Sheet'!Y$13,Measure_Table[Total Project Cost (£)]))</f>
        <v>#DIV/0!</v>
      </c>
      <c r="K41" s="317"/>
      <c r="L41" s="317"/>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c r="AM41" s="317"/>
      <c r="AN41" s="317"/>
      <c r="AO41" s="317"/>
    </row>
    <row r="42" spans="1:41" s="319" customFormat="1" ht="56.1" customHeight="1">
      <c r="A42" s="316"/>
      <c r="B42" s="21"/>
      <c r="C42" s="242" t="s">
        <v>115</v>
      </c>
      <c r="D42" s="239" t="str">
        <f t="shared" si="0"/>
        <v/>
      </c>
      <c r="E42" s="240"/>
      <c r="F42" s="481">
        <f>'Step 3 Forecast'!S28</f>
        <v>0</v>
      </c>
      <c r="G42" s="482"/>
      <c r="H42" s="483"/>
      <c r="I42" s="484"/>
      <c r="J42" s="151" t="e">
        <f>(SUMIF(Measure_Table[Status],'Backing Sheet'!$Y8,Measure_Table[Total Project Cost (£)])
+SUMIF(Measure_Table[Status],'Backing Sheet'!$Y9,Measure_Table[Total Project Cost (£)])
+SUMIF(Measure_Table[Status],'Backing Sheet'!$Y10,Measure_Table[Total Project Cost (£)])
+SUMIF(Measure_Table[Status],'Backing Sheet'!$Y11,Measure_Table[Total Project Cost (£)])
+SUMIF(Measure_Table[Status],'Backing Sheet'!$Y12,Measure_Table[Total Project Cost (£)]))/(SUMIF(Measure_Table[Status],"&lt;&gt;"&amp;'Backing Sheet'!Y$13,Measure_Table[Total Project Cost (£)]))</f>
        <v>#DIV/0!</v>
      </c>
      <c r="K42" s="317"/>
      <c r="L42" s="317"/>
      <c r="M42" s="317"/>
      <c r="N42" s="317"/>
      <c r="O42" s="317"/>
      <c r="P42" s="317"/>
      <c r="Q42" s="317"/>
      <c r="R42" s="317"/>
      <c r="S42" s="317"/>
      <c r="T42" s="317"/>
      <c r="U42" s="317"/>
      <c r="V42" s="317"/>
      <c r="W42" s="317"/>
      <c r="X42" s="317"/>
      <c r="Y42" s="317"/>
      <c r="Z42" s="317"/>
      <c r="AA42" s="317"/>
      <c r="AB42" s="317"/>
      <c r="AC42" s="317"/>
      <c r="AD42" s="317"/>
      <c r="AE42" s="317"/>
      <c r="AF42" s="317"/>
      <c r="AG42" s="317"/>
      <c r="AH42" s="317"/>
      <c r="AI42" s="317"/>
      <c r="AJ42" s="317"/>
      <c r="AK42" s="317"/>
      <c r="AL42" s="317"/>
      <c r="AM42" s="317"/>
      <c r="AN42" s="317"/>
      <c r="AO42" s="317"/>
    </row>
    <row r="43" spans="1:41" s="319" customFormat="1" ht="56.1" customHeight="1">
      <c r="A43" s="316"/>
      <c r="B43" s="21"/>
      <c r="C43" s="242" t="s">
        <v>116</v>
      </c>
      <c r="D43" s="239" t="str">
        <f t="shared" si="0"/>
        <v/>
      </c>
      <c r="E43" s="240"/>
      <c r="F43" s="481">
        <f>'Step 3 Forecast'!S29</f>
        <v>0</v>
      </c>
      <c r="G43" s="482"/>
      <c r="H43" s="483"/>
      <c r="I43" s="484"/>
      <c r="J43" s="151" t="e">
        <f>(SUMIF(Measure_Table[Status],'Backing Sheet'!$Y9,Measure_Table[Total Project Cost (£)])
+SUMIF(Measure_Table[Status],'Backing Sheet'!$Y10,Measure_Table[Total Project Cost (£)])
+SUMIF(Measure_Table[Status],'Backing Sheet'!$Y11,Measure_Table[Total Project Cost (£)])
+SUMIF(Measure_Table[Status],'Backing Sheet'!$Y12,Measure_Table[Total Project Cost (£)]))/(SUMIF(Measure_Table[Status],"&lt;&gt;"&amp;'Backing Sheet'!Y$13,Measure_Table[Total Project Cost (£)]))</f>
        <v>#DIV/0!</v>
      </c>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c r="AI43" s="317"/>
      <c r="AJ43" s="317"/>
      <c r="AK43" s="317"/>
      <c r="AL43" s="317"/>
      <c r="AM43" s="317"/>
      <c r="AN43" s="317"/>
      <c r="AO43" s="317"/>
    </row>
    <row r="44" spans="1:41" s="319" customFormat="1" ht="56.1" customHeight="1">
      <c r="A44" s="316"/>
      <c r="B44" s="21"/>
      <c r="C44" s="242" t="s">
        <v>117</v>
      </c>
      <c r="D44" s="239" t="str">
        <f t="shared" si="0"/>
        <v/>
      </c>
      <c r="E44" s="240"/>
      <c r="F44" s="481">
        <f>'Step 3 Forecast'!S30</f>
        <v>0</v>
      </c>
      <c r="G44" s="482"/>
      <c r="H44" s="483"/>
      <c r="I44" s="484"/>
      <c r="J44" s="151" t="e">
        <f>(SUMIF(Measure_Table[Status],'Backing Sheet'!$Y10,Measure_Table[Total Project Cost (£)])
+SUMIF(Measure_Table[Status],'Backing Sheet'!$Y11,Measure_Table[Total Project Cost (£)])
+SUMIF(Measure_Table[Status],'Backing Sheet'!$Y12,Measure_Table[Total Project Cost (£)]))/(SUMIF(Measure_Table[Status],"&lt;&gt;"&amp;'Backing Sheet'!Y$13,Measure_Table[Total Project Cost (£)]))</f>
        <v>#DIV/0!</v>
      </c>
      <c r="K44" s="317"/>
      <c r="L44" s="317"/>
      <c r="M44" s="317"/>
      <c r="N44" s="317"/>
      <c r="O44" s="317"/>
      <c r="P44" s="317"/>
      <c r="Q44" s="317"/>
      <c r="R44" s="317"/>
      <c r="S44" s="317"/>
      <c r="T44" s="317"/>
      <c r="U44" s="317"/>
      <c r="V44" s="317"/>
      <c r="W44" s="317"/>
      <c r="X44" s="317"/>
      <c r="Y44" s="317"/>
      <c r="Z44" s="317"/>
      <c r="AA44" s="317"/>
      <c r="AB44" s="317"/>
      <c r="AC44" s="317"/>
      <c r="AD44" s="317"/>
      <c r="AE44" s="317"/>
      <c r="AF44" s="317"/>
      <c r="AG44" s="317"/>
      <c r="AH44" s="317"/>
      <c r="AI44" s="317"/>
      <c r="AJ44" s="317"/>
      <c r="AK44" s="317"/>
      <c r="AL44" s="317"/>
      <c r="AM44" s="317"/>
      <c r="AN44" s="317"/>
      <c r="AO44" s="317"/>
    </row>
    <row r="45" spans="1:41" s="319" customFormat="1" ht="56.1" customHeight="1">
      <c r="A45" s="316"/>
      <c r="B45" s="21"/>
      <c r="C45" s="242" t="s">
        <v>118</v>
      </c>
      <c r="D45" s="239" t="str">
        <f t="shared" si="0"/>
        <v/>
      </c>
      <c r="E45" s="240"/>
      <c r="F45" s="481">
        <f>'Step 3 Forecast'!S31</f>
        <v>0</v>
      </c>
      <c r="G45" s="482"/>
      <c r="H45" s="483"/>
      <c r="I45" s="484"/>
      <c r="J45" s="151" t="e">
        <f>(SUMIF(Measure_Table[Status],'Backing Sheet'!$Y11,Measure_Table[Total Project Cost (£)])
+SUMIF(Measure_Table[Status],'Backing Sheet'!$Y12,Measure_Table[Total Project Cost (£)]))/(SUMIF(Measure_Table[Status],"&lt;&gt;"&amp;'Backing Sheet'!Y$13,Measure_Table[Total Project Cost (£)]))</f>
        <v>#DIV/0!</v>
      </c>
      <c r="K45" s="317"/>
      <c r="L45" s="317"/>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row>
    <row r="46" spans="1:41" s="319" customFormat="1" ht="56.1" customHeight="1">
      <c r="A46" s="316"/>
      <c r="B46" s="21"/>
      <c r="C46" s="243" t="s">
        <v>119</v>
      </c>
      <c r="D46" s="239" t="str">
        <f t="shared" si="0"/>
        <v/>
      </c>
      <c r="E46" s="240"/>
      <c r="F46" s="481">
        <f>'Step 3 Forecast'!S32</f>
        <v>0</v>
      </c>
      <c r="G46" s="482"/>
      <c r="H46" s="510"/>
      <c r="I46" s="511"/>
      <c r="J46" s="151" t="e">
        <f>(SUMIF(Measure_Table[Status],'Backing Sheet'!$Y12,Measure_Table[Total Project Cost (£)]))/(SUMIF(Measure_Table[Status],"&lt;&gt;"&amp;'Backing Sheet'!Y$13,Measure_Table[Total Project Cost (£)]))</f>
        <v>#DIV/0!</v>
      </c>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row>
    <row r="47" spans="1:41" s="319" customFormat="1" ht="28.5" customHeight="1">
      <c r="A47" s="316"/>
      <c r="B47" s="21"/>
      <c r="C47" s="21"/>
      <c r="D47" s="485"/>
      <c r="E47" s="485"/>
      <c r="F47" s="485"/>
      <c r="G47" s="485"/>
      <c r="H47" s="485"/>
      <c r="I47" s="485"/>
      <c r="J47" s="21"/>
      <c r="K47" s="317"/>
      <c r="L47" s="317"/>
      <c r="M47" s="317"/>
      <c r="N47" s="317"/>
      <c r="O47" s="317"/>
      <c r="P47" s="317"/>
      <c r="Q47" s="317"/>
      <c r="R47" s="317"/>
      <c r="S47" s="317"/>
      <c r="T47" s="317"/>
      <c r="U47" s="317"/>
      <c r="V47" s="317"/>
      <c r="W47" s="317"/>
      <c r="X47" s="317"/>
      <c r="Y47" s="317"/>
      <c r="Z47" s="317"/>
      <c r="AA47" s="317"/>
      <c r="AB47" s="317"/>
      <c r="AC47" s="317"/>
      <c r="AD47" s="317"/>
      <c r="AE47" s="317"/>
      <c r="AF47" s="317"/>
      <c r="AG47" s="317"/>
      <c r="AH47" s="317"/>
      <c r="AI47" s="317"/>
      <c r="AJ47" s="317"/>
      <c r="AK47" s="317"/>
      <c r="AL47" s="317"/>
      <c r="AM47" s="317"/>
      <c r="AN47" s="317"/>
      <c r="AO47" s="317"/>
    </row>
    <row r="48" spans="1:41" s="319" customFormat="1" ht="21">
      <c r="A48" s="316"/>
      <c r="B48" s="21"/>
      <c r="C48"/>
      <c r="D48"/>
      <c r="E48"/>
      <c r="F48"/>
      <c r="G48"/>
      <c r="H48" s="139"/>
      <c r="I48" s="21"/>
      <c r="J48" s="21"/>
      <c r="K48" s="317"/>
      <c r="L48" s="317"/>
      <c r="M48" s="317"/>
      <c r="N48" s="317"/>
      <c r="O48" s="317"/>
      <c r="P48" s="317"/>
      <c r="Q48" s="317"/>
      <c r="R48" s="317"/>
      <c r="S48" s="317"/>
      <c r="T48" s="317"/>
      <c r="U48" s="317"/>
      <c r="V48" s="317"/>
      <c r="W48" s="317"/>
      <c r="X48" s="317"/>
      <c r="Y48" s="317"/>
      <c r="Z48" s="317"/>
      <c r="AA48" s="317"/>
      <c r="AB48" s="317"/>
      <c r="AC48" s="317"/>
      <c r="AD48" s="317"/>
      <c r="AE48" s="317"/>
      <c r="AF48" s="317"/>
      <c r="AG48" s="317"/>
      <c r="AH48" s="317"/>
      <c r="AI48" s="317"/>
      <c r="AJ48" s="317"/>
      <c r="AK48" s="317"/>
      <c r="AL48" s="317"/>
      <c r="AM48" s="317"/>
      <c r="AN48" s="317"/>
      <c r="AO48" s="317"/>
    </row>
    <row r="49" spans="1:41" s="316" customFormat="1" ht="5.0999999999999996" customHeight="1">
      <c r="B49" s="141"/>
      <c r="C49" s="142"/>
      <c r="D49" s="143"/>
      <c r="E49" s="143"/>
      <c r="F49" s="143"/>
      <c r="G49" s="143"/>
      <c r="H49" s="143"/>
      <c r="I49" s="143"/>
      <c r="J49" s="144"/>
      <c r="L49" s="317"/>
    </row>
    <row r="50" spans="1:41" s="320" customFormat="1" ht="25.35" hidden="1" customHeight="1">
      <c r="A50" s="316"/>
      <c r="B50" s="140"/>
      <c r="C50" s="153"/>
      <c r="D50" s="154"/>
      <c r="E50" s="154"/>
      <c r="F50" s="154"/>
      <c r="G50" s="155"/>
      <c r="H50" s="156"/>
      <c r="I50" s="140"/>
      <c r="J50" s="140"/>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c r="AH50" s="317"/>
      <c r="AI50" s="317"/>
      <c r="AJ50" s="317"/>
      <c r="AK50" s="317"/>
      <c r="AL50" s="317"/>
      <c r="AM50" s="317"/>
      <c r="AN50" s="317"/>
      <c r="AO50" s="317"/>
    </row>
    <row r="51" spans="1:41" s="319" customFormat="1" ht="42.75" hidden="1" customHeight="1">
      <c r="A51" s="316"/>
      <c r="B51" s="21"/>
      <c r="C51"/>
      <c r="D51"/>
      <c r="E51"/>
      <c r="F51"/>
      <c r="G51" s="157"/>
      <c r="H51" s="139"/>
      <c r="I51" s="21"/>
      <c r="J51" s="21"/>
      <c r="K51" s="317"/>
      <c r="L51" s="317"/>
      <c r="M51" s="317"/>
      <c r="N51" s="317"/>
      <c r="O51" s="317"/>
      <c r="P51" s="317"/>
      <c r="Q51" s="317"/>
      <c r="R51" s="317"/>
      <c r="S51" s="317"/>
      <c r="T51" s="317"/>
      <c r="U51" s="317"/>
      <c r="V51" s="317"/>
      <c r="W51" s="317"/>
      <c r="X51" s="317"/>
      <c r="Y51" s="317"/>
      <c r="Z51" s="317"/>
      <c r="AA51" s="317"/>
      <c r="AB51" s="317"/>
      <c r="AC51" s="317"/>
      <c r="AD51" s="317"/>
      <c r="AE51" s="317"/>
      <c r="AF51" s="317"/>
      <c r="AG51" s="317"/>
      <c r="AH51" s="317"/>
      <c r="AI51" s="317"/>
      <c r="AJ51" s="317"/>
      <c r="AK51" s="317"/>
      <c r="AL51" s="317"/>
      <c r="AM51" s="317"/>
      <c r="AN51" s="317"/>
      <c r="AO51" s="317"/>
    </row>
    <row r="52" spans="1:41" s="319" customFormat="1" ht="21.75" customHeight="1">
      <c r="A52" s="316"/>
      <c r="B52" s="21"/>
      <c r="C52" s="158"/>
      <c r="D52"/>
      <c r="E52"/>
      <c r="F52"/>
      <c r="G52" s="157"/>
      <c r="H52" s="139"/>
      <c r="I52" s="21"/>
      <c r="J52" s="21"/>
      <c r="K52" s="317"/>
      <c r="L52" s="317"/>
      <c r="M52" s="317"/>
      <c r="N52" s="317"/>
      <c r="O52" s="317"/>
      <c r="P52" s="317"/>
      <c r="Q52" s="317"/>
      <c r="R52" s="317"/>
      <c r="S52" s="317"/>
      <c r="T52" s="317"/>
      <c r="U52" s="317"/>
      <c r="V52" s="317"/>
      <c r="W52" s="317"/>
      <c r="X52" s="317"/>
      <c r="Y52" s="317"/>
      <c r="Z52" s="317"/>
      <c r="AA52" s="317"/>
      <c r="AB52" s="317"/>
      <c r="AC52" s="317"/>
      <c r="AD52" s="317"/>
      <c r="AE52" s="317"/>
      <c r="AF52" s="317"/>
      <c r="AG52" s="317"/>
      <c r="AH52" s="317"/>
      <c r="AI52" s="317"/>
      <c r="AJ52" s="317"/>
      <c r="AK52" s="317"/>
      <c r="AL52" s="317"/>
      <c r="AM52" s="317"/>
      <c r="AN52" s="317"/>
      <c r="AO52" s="317"/>
    </row>
    <row r="53" spans="1:41" s="316" customFormat="1" ht="25.5" customHeight="1">
      <c r="B53" s="141"/>
      <c r="C53" s="142" t="s">
        <v>120</v>
      </c>
      <c r="D53" s="143"/>
      <c r="E53" s="143"/>
      <c r="F53" s="143"/>
      <c r="G53" s="143"/>
      <c r="H53" s="143"/>
      <c r="I53" s="143"/>
      <c r="J53" s="144"/>
      <c r="L53" s="317"/>
    </row>
    <row r="54" spans="1:41" s="319" customFormat="1" ht="13.35" customHeight="1">
      <c r="A54" s="316"/>
      <c r="B54" s="21"/>
      <c r="C54" s="159"/>
      <c r="D54" s="21"/>
      <c r="E54" s="21"/>
      <c r="F54" s="21"/>
      <c r="G54" s="21"/>
      <c r="H54" s="21"/>
      <c r="I54" s="21"/>
      <c r="J54" s="21"/>
      <c r="K54" s="317"/>
      <c r="L54" s="317"/>
      <c r="M54" s="317"/>
      <c r="N54" s="317"/>
      <c r="O54" s="317"/>
      <c r="P54" s="317"/>
      <c r="Q54" s="317"/>
      <c r="R54" s="317"/>
      <c r="S54" s="317"/>
      <c r="T54" s="317"/>
      <c r="U54" s="317"/>
      <c r="V54" s="317"/>
      <c r="W54" s="317"/>
      <c r="X54" s="317"/>
      <c r="Y54" s="317"/>
      <c r="Z54" s="317"/>
      <c r="AA54" s="317"/>
      <c r="AB54" s="317"/>
      <c r="AC54" s="317"/>
      <c r="AD54" s="317"/>
      <c r="AE54" s="317"/>
      <c r="AF54" s="317"/>
      <c r="AG54" s="317"/>
      <c r="AH54" s="317"/>
      <c r="AI54" s="317"/>
      <c r="AJ54" s="317"/>
      <c r="AK54" s="317"/>
      <c r="AL54" s="317"/>
      <c r="AM54" s="317"/>
      <c r="AN54" s="317"/>
      <c r="AO54" s="317"/>
    </row>
    <row r="55" spans="1:41" s="319" customFormat="1" ht="27">
      <c r="A55" s="316"/>
      <c r="B55" s="21"/>
      <c r="C55" s="160" t="s">
        <v>121</v>
      </c>
      <c r="D55" s="77"/>
      <c r="E55" s="506"/>
      <c r="F55" s="506"/>
      <c r="G55" s="21"/>
      <c r="H55" s="21"/>
      <c r="I55" s="21"/>
      <c r="J55" s="21"/>
      <c r="K55" s="317"/>
      <c r="L55" s="317"/>
      <c r="M55" s="317"/>
      <c r="N55" s="317"/>
      <c r="O55" s="317"/>
      <c r="P55" s="317"/>
      <c r="Q55" s="317"/>
      <c r="R55" s="317"/>
      <c r="S55" s="317"/>
      <c r="T55" s="317"/>
      <c r="U55" s="317"/>
      <c r="V55" s="317"/>
      <c r="W55" s="317"/>
      <c r="X55" s="317"/>
      <c r="Y55" s="317"/>
      <c r="Z55" s="317"/>
      <c r="AA55" s="317"/>
      <c r="AB55" s="317"/>
      <c r="AC55" s="317"/>
      <c r="AD55" s="317"/>
      <c r="AE55" s="317"/>
      <c r="AF55" s="317"/>
      <c r="AG55" s="317"/>
      <c r="AH55" s="317"/>
      <c r="AI55" s="317"/>
      <c r="AJ55" s="317"/>
      <c r="AK55" s="317"/>
      <c r="AL55" s="317"/>
      <c r="AM55" s="317"/>
      <c r="AN55" s="317"/>
      <c r="AO55" s="317"/>
    </row>
    <row r="56" spans="1:41" s="319" customFormat="1" ht="10.35" customHeight="1">
      <c r="A56" s="316"/>
      <c r="B56" s="21"/>
      <c r="C56" s="147"/>
      <c r="D56" s="162"/>
      <c r="E56" s="161"/>
      <c r="F56" s="161"/>
      <c r="G56" s="21"/>
      <c r="H56" s="21"/>
      <c r="I56" s="21"/>
      <c r="J56" s="21"/>
      <c r="K56" s="317"/>
      <c r="L56" s="317"/>
      <c r="M56" s="317"/>
      <c r="N56" s="317"/>
      <c r="O56" s="317"/>
      <c r="P56" s="317"/>
      <c r="Q56" s="317"/>
      <c r="R56" s="317"/>
      <c r="S56" s="317"/>
      <c r="T56" s="317"/>
      <c r="U56" s="317"/>
      <c r="V56" s="317"/>
      <c r="W56" s="317"/>
      <c r="X56" s="317"/>
      <c r="Y56" s="317"/>
      <c r="Z56" s="317"/>
      <c r="AA56" s="317"/>
      <c r="AB56" s="317"/>
      <c r="AC56" s="317"/>
      <c r="AD56" s="317"/>
      <c r="AE56" s="317"/>
      <c r="AF56" s="317"/>
      <c r="AG56" s="317"/>
      <c r="AH56" s="317"/>
      <c r="AI56" s="317"/>
      <c r="AJ56" s="317"/>
      <c r="AK56" s="317"/>
      <c r="AL56" s="317"/>
      <c r="AM56" s="317"/>
      <c r="AN56" s="317"/>
      <c r="AO56" s="317"/>
    </row>
    <row r="57" spans="1:41" s="319" customFormat="1" ht="50.85" customHeight="1">
      <c r="A57" s="316"/>
      <c r="B57" s="21"/>
      <c r="C57" s="147" t="s">
        <v>122</v>
      </c>
      <c r="D57" s="507"/>
      <c r="E57" s="508"/>
      <c r="F57" s="508"/>
      <c r="G57" s="508"/>
      <c r="H57" s="509"/>
      <c r="I57" s="21"/>
      <c r="J57" s="21"/>
      <c r="K57" s="317"/>
      <c r="L57" s="317"/>
      <c r="M57" s="317"/>
      <c r="N57" s="317"/>
      <c r="O57" s="317"/>
      <c r="P57" s="317"/>
      <c r="Q57" s="317"/>
      <c r="R57" s="317"/>
      <c r="S57" s="317"/>
      <c r="T57" s="317"/>
      <c r="U57" s="317"/>
      <c r="V57" s="317"/>
      <c r="W57" s="317"/>
      <c r="X57" s="317"/>
      <c r="Y57" s="317"/>
      <c r="Z57" s="317"/>
      <c r="AA57" s="317"/>
      <c r="AB57" s="317"/>
      <c r="AC57" s="317"/>
      <c r="AD57" s="317"/>
      <c r="AE57" s="317"/>
      <c r="AF57" s="317"/>
      <c r="AG57" s="317"/>
      <c r="AH57" s="317"/>
      <c r="AI57" s="317"/>
      <c r="AJ57" s="317"/>
      <c r="AK57" s="317"/>
      <c r="AL57" s="317"/>
      <c r="AM57" s="317"/>
      <c r="AN57" s="317"/>
      <c r="AO57" s="317"/>
    </row>
    <row r="58" spans="1:41" s="319" customFormat="1" ht="9" customHeight="1">
      <c r="A58" s="316"/>
      <c r="B58" s="21"/>
      <c r="C58" s="147"/>
      <c r="D58" s="161"/>
      <c r="E58" s="161"/>
      <c r="F58" s="161"/>
      <c r="G58" s="21"/>
      <c r="H58" s="21"/>
      <c r="I58" s="21"/>
      <c r="J58" s="21"/>
      <c r="K58" s="317"/>
      <c r="L58" s="317"/>
      <c r="M58" s="317"/>
      <c r="N58" s="317"/>
      <c r="O58" s="317"/>
      <c r="P58" s="317"/>
      <c r="Q58" s="317"/>
      <c r="R58" s="317"/>
      <c r="S58" s="317"/>
      <c r="T58" s="317"/>
      <c r="U58" s="317"/>
      <c r="V58" s="317"/>
      <c r="W58" s="317"/>
      <c r="X58" s="317"/>
      <c r="Y58" s="317"/>
      <c r="Z58" s="317"/>
      <c r="AA58" s="317"/>
      <c r="AB58" s="317"/>
      <c r="AC58" s="317"/>
      <c r="AD58" s="317"/>
      <c r="AE58" s="317"/>
      <c r="AF58" s="317"/>
      <c r="AG58" s="317"/>
      <c r="AH58" s="317"/>
      <c r="AI58" s="317"/>
      <c r="AJ58" s="317"/>
      <c r="AK58" s="317"/>
      <c r="AL58" s="317"/>
      <c r="AM58" s="317"/>
      <c r="AN58" s="317"/>
      <c r="AO58" s="317"/>
    </row>
    <row r="59" spans="1:41" s="319" customFormat="1" ht="32.85" customHeight="1">
      <c r="A59" s="316"/>
      <c r="B59" s="21"/>
      <c r="C59" s="147" t="s">
        <v>123</v>
      </c>
      <c r="D59" s="197"/>
      <c r="E59" s="161"/>
      <c r="F59" s="161"/>
      <c r="G59" s="480"/>
      <c r="H59" s="480"/>
      <c r="I59" s="480"/>
      <c r="J59" s="21"/>
      <c r="K59" s="317"/>
      <c r="L59" s="317"/>
      <c r="M59" s="317"/>
      <c r="N59" s="317"/>
      <c r="O59" s="317"/>
      <c r="P59" s="317"/>
      <c r="Q59" s="317"/>
      <c r="R59" s="317"/>
      <c r="S59" s="317"/>
      <c r="T59" s="317"/>
      <c r="U59" s="317"/>
      <c r="V59" s="317"/>
      <c r="W59" s="317"/>
      <c r="X59" s="317"/>
      <c r="Y59" s="317"/>
      <c r="Z59" s="317"/>
      <c r="AA59" s="317"/>
      <c r="AB59" s="317"/>
      <c r="AC59" s="317"/>
      <c r="AD59" s="317"/>
      <c r="AE59" s="317"/>
      <c r="AF59" s="317"/>
      <c r="AG59" s="317"/>
      <c r="AH59" s="317"/>
      <c r="AI59" s="317"/>
      <c r="AJ59" s="317"/>
      <c r="AK59" s="317"/>
      <c r="AL59" s="317"/>
      <c r="AM59" s="317"/>
      <c r="AN59" s="317"/>
      <c r="AO59" s="317"/>
    </row>
    <row r="60" spans="1:41" s="319" customFormat="1" ht="35.85" customHeight="1">
      <c r="A60" s="316"/>
      <c r="B60" s="21"/>
      <c r="C60" s="147" t="s">
        <v>124</v>
      </c>
      <c r="D60" s="101"/>
      <c r="E60" s="512" t="s">
        <v>125</v>
      </c>
      <c r="F60" s="513"/>
      <c r="G60" s="513"/>
      <c r="H60" s="513"/>
      <c r="I60" s="163"/>
      <c r="J60" s="21"/>
      <c r="K60" s="317"/>
      <c r="L60" s="317"/>
      <c r="M60" s="317"/>
      <c r="N60" s="317"/>
      <c r="O60" s="317"/>
      <c r="P60" s="317"/>
      <c r="Q60" s="317"/>
      <c r="R60" s="317"/>
      <c r="S60" s="317"/>
      <c r="T60" s="317"/>
      <c r="U60" s="317"/>
      <c r="V60" s="317"/>
      <c r="W60" s="317"/>
      <c r="X60" s="317"/>
      <c r="Y60" s="317"/>
      <c r="Z60" s="317"/>
      <c r="AA60" s="317"/>
      <c r="AB60" s="317"/>
      <c r="AC60" s="317"/>
      <c r="AD60" s="317"/>
      <c r="AE60" s="317"/>
      <c r="AF60" s="317"/>
      <c r="AG60" s="317"/>
      <c r="AH60" s="317"/>
      <c r="AI60" s="317"/>
      <c r="AJ60" s="317"/>
      <c r="AK60" s="317"/>
      <c r="AL60" s="317"/>
      <c r="AM60" s="317"/>
      <c r="AN60" s="317"/>
      <c r="AO60" s="317"/>
    </row>
    <row r="61" spans="1:41" s="319" customFormat="1" ht="12" customHeight="1">
      <c r="A61" s="316"/>
      <c r="B61" s="21"/>
      <c r="C61" s="147"/>
      <c r="D61" s="161"/>
      <c r="E61" s="161"/>
      <c r="F61" s="161"/>
      <c r="G61" s="163"/>
      <c r="H61" s="163"/>
      <c r="I61" s="163"/>
      <c r="J61" s="21"/>
      <c r="K61" s="317"/>
      <c r="L61" s="317"/>
      <c r="M61" s="317"/>
      <c r="N61" s="317"/>
      <c r="O61" s="317"/>
      <c r="P61" s="317"/>
      <c r="Q61" s="317"/>
      <c r="R61" s="317"/>
      <c r="S61" s="317"/>
      <c r="T61" s="317"/>
      <c r="U61" s="317"/>
      <c r="V61" s="317"/>
      <c r="W61" s="317"/>
      <c r="X61" s="317"/>
      <c r="Y61" s="317"/>
      <c r="Z61" s="317"/>
      <c r="AA61" s="317"/>
      <c r="AB61" s="317"/>
      <c r="AC61" s="317"/>
      <c r="AD61" s="317"/>
      <c r="AE61" s="317"/>
      <c r="AF61" s="317"/>
      <c r="AG61" s="317"/>
      <c r="AH61" s="317"/>
      <c r="AI61" s="317"/>
      <c r="AJ61" s="317"/>
      <c r="AK61" s="317"/>
      <c r="AL61" s="317"/>
      <c r="AM61" s="317"/>
      <c r="AN61" s="317"/>
      <c r="AO61" s="317"/>
    </row>
    <row r="62" spans="1:41" s="319" customFormat="1" ht="50.1" customHeight="1">
      <c r="A62" s="316"/>
      <c r="B62" s="21"/>
      <c r="C62" s="147" t="s">
        <v>126</v>
      </c>
      <c r="D62" s="507"/>
      <c r="E62" s="508"/>
      <c r="F62" s="508"/>
      <c r="G62" s="508"/>
      <c r="H62" s="509"/>
      <c r="I62" s="163"/>
      <c r="J62" s="21"/>
      <c r="K62" s="317"/>
      <c r="L62" s="317"/>
      <c r="M62" s="317"/>
      <c r="N62" s="317"/>
      <c r="O62" s="317"/>
      <c r="P62" s="317"/>
      <c r="Q62" s="317"/>
      <c r="R62" s="317"/>
      <c r="S62" s="317"/>
      <c r="T62" s="317"/>
      <c r="U62" s="317"/>
      <c r="V62" s="317"/>
      <c r="W62" s="317"/>
      <c r="X62" s="317"/>
      <c r="Y62" s="317"/>
      <c r="Z62" s="317"/>
      <c r="AA62" s="317"/>
      <c r="AB62" s="317"/>
      <c r="AC62" s="317"/>
      <c r="AD62" s="317"/>
      <c r="AE62" s="317"/>
      <c r="AF62" s="317"/>
      <c r="AG62" s="317"/>
      <c r="AH62" s="317"/>
      <c r="AI62" s="317"/>
      <c r="AJ62" s="317"/>
      <c r="AK62" s="317"/>
      <c r="AL62" s="317"/>
      <c r="AM62" s="317"/>
      <c r="AN62" s="317"/>
      <c r="AO62" s="317"/>
    </row>
    <row r="63" spans="1:41" s="319" customFormat="1" ht="16.149999999999999" customHeight="1">
      <c r="A63" s="316"/>
      <c r="B63" s="21"/>
      <c r="C63" s="164" t="str">
        <f>IF(D59="Yes", "If yes to either of the above questions, please contact your relationship manager and list the technologies affected.","")</f>
        <v/>
      </c>
      <c r="D63" s="161"/>
      <c r="E63" s="161"/>
      <c r="F63" s="161"/>
      <c r="G63" s="163"/>
      <c r="H63" s="163"/>
      <c r="I63" s="163"/>
      <c r="J63" s="21"/>
      <c r="K63" s="317"/>
      <c r="L63" s="317"/>
      <c r="M63" s="317"/>
      <c r="N63" s="317"/>
      <c r="O63" s="317"/>
      <c r="P63" s="317"/>
      <c r="Q63" s="317"/>
      <c r="R63" s="317"/>
      <c r="S63" s="317"/>
      <c r="T63" s="317"/>
      <c r="U63" s="317"/>
      <c r="V63" s="317"/>
      <c r="W63" s="317"/>
      <c r="X63" s="317"/>
      <c r="Y63" s="317"/>
      <c r="Z63" s="317"/>
      <c r="AA63" s="317"/>
      <c r="AB63" s="317"/>
      <c r="AC63" s="317"/>
      <c r="AD63" s="317"/>
      <c r="AE63" s="317"/>
      <c r="AF63" s="317"/>
      <c r="AG63" s="317"/>
      <c r="AH63" s="317"/>
      <c r="AI63" s="317"/>
      <c r="AJ63" s="317"/>
      <c r="AK63" s="317"/>
      <c r="AL63" s="317"/>
      <c r="AM63" s="317"/>
      <c r="AN63" s="317"/>
      <c r="AO63" s="317"/>
    </row>
    <row r="64" spans="1:41" s="319" customFormat="1" ht="15" customHeight="1">
      <c r="A64" s="316"/>
      <c r="B64" s="21"/>
      <c r="C64" s="165"/>
      <c r="D64" s="21"/>
      <c r="E64" s="21"/>
      <c r="F64" s="21"/>
      <c r="G64" s="21"/>
      <c r="H64" s="21"/>
      <c r="I64" s="21"/>
      <c r="J64" s="21"/>
      <c r="K64" s="317"/>
      <c r="L64" s="317"/>
      <c r="M64" s="317"/>
      <c r="N64" s="317"/>
      <c r="O64" s="317"/>
      <c r="P64" s="317"/>
      <c r="Q64" s="317"/>
      <c r="R64" s="317"/>
      <c r="S64" s="317"/>
      <c r="T64" s="317"/>
      <c r="U64" s="317"/>
      <c r="V64" s="317"/>
      <c r="W64" s="317"/>
      <c r="X64" s="317"/>
      <c r="Y64" s="317"/>
      <c r="Z64" s="317"/>
      <c r="AA64" s="317"/>
      <c r="AB64" s="317"/>
      <c r="AC64" s="317"/>
      <c r="AD64" s="317"/>
      <c r="AE64" s="317"/>
      <c r="AF64" s="317"/>
      <c r="AG64" s="317"/>
      <c r="AH64" s="317"/>
      <c r="AI64" s="317"/>
      <c r="AJ64" s="317"/>
      <c r="AK64" s="317"/>
      <c r="AL64" s="317"/>
      <c r="AM64" s="317"/>
      <c r="AN64" s="317"/>
      <c r="AO64" s="317"/>
    </row>
    <row r="65" spans="1:41" s="316" customFormat="1" ht="25.5" customHeight="1">
      <c r="B65" s="141"/>
      <c r="C65" s="142" t="s">
        <v>127</v>
      </c>
      <c r="D65" s="143"/>
      <c r="E65" s="143"/>
      <c r="F65" s="143"/>
      <c r="G65" s="143"/>
      <c r="H65" s="143"/>
      <c r="I65" s="143"/>
      <c r="J65" s="144"/>
      <c r="L65" s="317"/>
    </row>
    <row r="66" spans="1:41" s="319" customFormat="1" ht="75" customHeight="1">
      <c r="A66" s="316"/>
      <c r="B66" s="21"/>
      <c r="C66" s="486" t="s">
        <v>128</v>
      </c>
      <c r="D66" s="486"/>
      <c r="E66" s="486"/>
      <c r="F66" s="486"/>
      <c r="G66" s="486"/>
      <c r="H66" s="486"/>
      <c r="I66" s="486"/>
      <c r="J66" s="148"/>
      <c r="K66" s="317"/>
      <c r="L66" s="317"/>
      <c r="M66" s="317"/>
      <c r="N66" s="317"/>
      <c r="O66" s="317"/>
      <c r="P66" s="317"/>
      <c r="Q66" s="317"/>
      <c r="R66" s="317"/>
      <c r="S66" s="317"/>
      <c r="T66" s="317"/>
      <c r="U66" s="317"/>
      <c r="V66" s="317"/>
      <c r="W66" s="317"/>
      <c r="X66" s="317"/>
      <c r="Y66" s="317"/>
      <c r="Z66" s="317"/>
      <c r="AA66" s="317"/>
      <c r="AB66" s="317"/>
      <c r="AC66" s="317"/>
      <c r="AD66" s="317"/>
      <c r="AE66" s="317"/>
      <c r="AF66" s="317"/>
      <c r="AG66" s="317"/>
      <c r="AH66" s="317"/>
      <c r="AI66" s="317"/>
      <c r="AJ66" s="317"/>
      <c r="AK66" s="317"/>
      <c r="AL66" s="317"/>
      <c r="AM66" s="317"/>
      <c r="AN66" s="317"/>
      <c r="AO66" s="317"/>
    </row>
    <row r="67" spans="1:41" s="319" customFormat="1" ht="28.5" customHeight="1">
      <c r="A67" s="316"/>
      <c r="B67" s="21"/>
      <c r="C67" s="551" t="s">
        <v>129</v>
      </c>
      <c r="D67" s="551"/>
      <c r="E67" s="551"/>
      <c r="F67" s="551"/>
      <c r="G67" s="551"/>
      <c r="H67" s="551"/>
      <c r="I67" s="21"/>
      <c r="J67" s="21"/>
      <c r="K67" s="317"/>
      <c r="L67" s="317"/>
      <c r="M67" s="317"/>
      <c r="N67" s="317"/>
      <c r="O67" s="317"/>
      <c r="P67" s="317"/>
      <c r="Q67" s="317"/>
      <c r="R67" s="317"/>
      <c r="S67" s="317"/>
      <c r="T67" s="317"/>
      <c r="U67" s="317"/>
      <c r="V67" s="317"/>
      <c r="W67" s="317"/>
      <c r="X67" s="317"/>
      <c r="Y67" s="317"/>
      <c r="Z67" s="317"/>
      <c r="AA67" s="317"/>
      <c r="AB67" s="317"/>
      <c r="AC67" s="317"/>
      <c r="AD67" s="317"/>
      <c r="AE67" s="317"/>
      <c r="AF67" s="317"/>
      <c r="AG67" s="317"/>
      <c r="AH67" s="317"/>
      <c r="AI67" s="317"/>
      <c r="AJ67" s="317"/>
      <c r="AK67" s="317"/>
      <c r="AL67" s="317"/>
      <c r="AM67" s="317"/>
      <c r="AN67" s="317"/>
      <c r="AO67" s="317"/>
    </row>
    <row r="68" spans="1:41" s="319" customFormat="1" ht="8.1" customHeight="1">
      <c r="A68" s="316"/>
      <c r="B68" s="21"/>
      <c r="C68" s="166"/>
      <c r="D68" s="21"/>
      <c r="E68" s="21"/>
      <c r="F68" s="21"/>
      <c r="G68" s="21"/>
      <c r="H68" s="21"/>
      <c r="I68" s="21"/>
      <c r="J68" s="21"/>
      <c r="K68" s="317"/>
      <c r="L68" s="317"/>
      <c r="M68" s="317"/>
      <c r="N68" s="317"/>
      <c r="O68" s="317"/>
      <c r="P68" s="317"/>
      <c r="Q68" s="317"/>
      <c r="R68" s="317"/>
      <c r="S68" s="317"/>
      <c r="T68" s="317"/>
      <c r="U68" s="317"/>
      <c r="V68" s="317"/>
      <c r="W68" s="317"/>
      <c r="X68" s="317"/>
      <c r="Y68" s="317"/>
      <c r="Z68" s="317"/>
      <c r="AA68" s="317"/>
      <c r="AB68" s="317"/>
      <c r="AC68" s="317"/>
      <c r="AD68" s="317"/>
      <c r="AE68" s="317"/>
      <c r="AF68" s="317"/>
      <c r="AG68" s="317"/>
      <c r="AH68" s="317"/>
      <c r="AI68" s="317"/>
      <c r="AJ68" s="317"/>
      <c r="AK68" s="317"/>
      <c r="AL68" s="317"/>
      <c r="AM68" s="317"/>
      <c r="AN68" s="317"/>
      <c r="AO68" s="317"/>
    </row>
    <row r="69" spans="1:41" s="319" customFormat="1" ht="60.6" customHeight="1">
      <c r="A69" s="316"/>
      <c r="B69" s="21"/>
      <c r="C69" s="167" t="s">
        <v>130</v>
      </c>
      <c r="D69" s="168" t="s">
        <v>131</v>
      </c>
      <c r="E69" s="554" t="s">
        <v>132</v>
      </c>
      <c r="F69" s="555"/>
      <c r="G69" s="556"/>
      <c r="H69" s="168" t="s">
        <v>133</v>
      </c>
      <c r="I69" s="168" t="s">
        <v>134</v>
      </c>
      <c r="J69" s="21"/>
      <c r="K69" s="317"/>
      <c r="L69" s="317"/>
      <c r="M69" s="317"/>
      <c r="N69" s="317"/>
      <c r="O69" s="317"/>
      <c r="P69" s="317"/>
      <c r="Q69" s="317"/>
      <c r="R69" s="317"/>
      <c r="S69" s="317"/>
      <c r="T69" s="317"/>
      <c r="U69" s="317"/>
      <c r="V69" s="317"/>
      <c r="W69" s="317"/>
      <c r="X69" s="317"/>
      <c r="Y69" s="317"/>
      <c r="Z69" s="317"/>
      <c r="AA69" s="317"/>
      <c r="AB69" s="317"/>
      <c r="AC69" s="317"/>
      <c r="AD69" s="317"/>
      <c r="AE69" s="317"/>
      <c r="AF69" s="317"/>
      <c r="AG69" s="317"/>
      <c r="AH69" s="317"/>
      <c r="AI69" s="317"/>
      <c r="AJ69" s="317"/>
      <c r="AK69" s="317"/>
      <c r="AL69" s="317"/>
      <c r="AM69" s="317"/>
      <c r="AN69" s="317"/>
      <c r="AO69" s="317"/>
    </row>
    <row r="70" spans="1:41" s="319" customFormat="1" ht="29.1" customHeight="1">
      <c r="A70" s="316"/>
      <c r="B70" s="21"/>
      <c r="C70" s="169" t="s">
        <v>135</v>
      </c>
      <c r="D70" s="127" t="s">
        <v>136</v>
      </c>
      <c r="E70" s="487"/>
      <c r="F70" s="488"/>
      <c r="G70" s="489"/>
      <c r="H70" s="129" t="s">
        <v>137</v>
      </c>
      <c r="I70" s="130"/>
      <c r="J70" s="21"/>
      <c r="K70" s="317"/>
      <c r="L70" s="317"/>
      <c r="M70" s="317"/>
      <c r="N70" s="317"/>
      <c r="O70" s="317"/>
      <c r="P70" s="317"/>
      <c r="Q70" s="317"/>
      <c r="R70" s="317"/>
      <c r="S70" s="317"/>
      <c r="T70" s="317"/>
      <c r="U70" s="317"/>
      <c r="V70" s="317"/>
      <c r="W70" s="317"/>
      <c r="X70" s="317"/>
      <c r="Y70" s="317"/>
      <c r="Z70" s="317"/>
      <c r="AA70" s="317"/>
      <c r="AB70" s="317"/>
      <c r="AC70" s="317"/>
      <c r="AD70" s="317"/>
      <c r="AE70" s="317"/>
      <c r="AF70" s="317"/>
      <c r="AG70" s="317"/>
      <c r="AH70" s="317"/>
      <c r="AI70" s="317"/>
      <c r="AJ70" s="317"/>
      <c r="AK70" s="317"/>
      <c r="AL70" s="317"/>
      <c r="AM70" s="317"/>
      <c r="AN70" s="317"/>
      <c r="AO70" s="317"/>
    </row>
    <row r="71" spans="1:41" s="319" customFormat="1" ht="29.1" customHeight="1">
      <c r="A71" s="316"/>
      <c r="B71" s="21"/>
      <c r="C71" s="169" t="s">
        <v>138</v>
      </c>
      <c r="D71" s="127" t="s">
        <v>139</v>
      </c>
      <c r="E71" s="487"/>
      <c r="F71" s="488"/>
      <c r="G71" s="489"/>
      <c r="H71" s="129"/>
      <c r="I71" s="130"/>
      <c r="J71" s="21"/>
      <c r="K71" s="317"/>
      <c r="L71" s="317"/>
      <c r="M71" s="317"/>
      <c r="N71" s="317"/>
      <c r="O71" s="317"/>
      <c r="P71" s="317"/>
      <c r="Q71" s="317"/>
      <c r="R71" s="317"/>
      <c r="S71" s="317"/>
      <c r="T71" s="317"/>
      <c r="U71" s="317"/>
      <c r="V71" s="317"/>
      <c r="W71" s="317"/>
      <c r="X71" s="317"/>
      <c r="Y71" s="317"/>
      <c r="Z71" s="317"/>
      <c r="AA71" s="317"/>
      <c r="AB71" s="317"/>
      <c r="AC71" s="317"/>
      <c r="AD71" s="317"/>
      <c r="AE71" s="317"/>
      <c r="AF71" s="317"/>
      <c r="AG71" s="317"/>
      <c r="AH71" s="317"/>
      <c r="AI71" s="317"/>
      <c r="AJ71" s="317"/>
      <c r="AK71" s="317"/>
      <c r="AL71" s="317"/>
      <c r="AM71" s="317"/>
      <c r="AN71" s="317"/>
      <c r="AO71" s="317"/>
    </row>
    <row r="72" spans="1:41" s="319" customFormat="1" ht="29.1" customHeight="1">
      <c r="A72" s="316"/>
      <c r="B72" s="21"/>
      <c r="C72" s="169" t="s">
        <v>140</v>
      </c>
      <c r="D72" s="127" t="s">
        <v>136</v>
      </c>
      <c r="E72" s="487"/>
      <c r="F72" s="488"/>
      <c r="G72" s="489"/>
      <c r="H72" s="129"/>
      <c r="I72" s="130"/>
      <c r="J72" s="21"/>
      <c r="K72" s="317"/>
      <c r="L72" s="317"/>
      <c r="M72" s="317"/>
      <c r="N72" s="317"/>
      <c r="O72" s="317"/>
      <c r="P72" s="317"/>
      <c r="Q72" s="317"/>
      <c r="R72" s="317"/>
      <c r="S72" s="317"/>
      <c r="T72" s="317"/>
      <c r="U72" s="317"/>
      <c r="V72" s="317"/>
      <c r="W72" s="317"/>
      <c r="X72" s="317"/>
      <c r="Y72" s="317"/>
      <c r="Z72" s="317"/>
      <c r="AA72" s="317"/>
      <c r="AB72" s="317"/>
      <c r="AC72" s="317"/>
      <c r="AD72" s="317"/>
      <c r="AE72" s="317"/>
      <c r="AF72" s="317"/>
      <c r="AG72" s="317"/>
      <c r="AH72" s="317"/>
      <c r="AI72" s="317"/>
      <c r="AJ72" s="317"/>
      <c r="AK72" s="317"/>
      <c r="AL72" s="317"/>
      <c r="AM72" s="317"/>
      <c r="AN72" s="317"/>
      <c r="AO72" s="317"/>
    </row>
    <row r="73" spans="1:41" s="319" customFormat="1" ht="29.1" customHeight="1">
      <c r="A73" s="316"/>
      <c r="B73" s="21"/>
      <c r="C73" s="169" t="s">
        <v>141</v>
      </c>
      <c r="D73" s="127" t="s">
        <v>139</v>
      </c>
      <c r="E73" s="487"/>
      <c r="F73" s="488"/>
      <c r="G73" s="489"/>
      <c r="H73" s="129"/>
      <c r="I73" s="130"/>
      <c r="J73" s="21"/>
      <c r="K73" s="317"/>
      <c r="L73" s="317"/>
      <c r="M73" s="317"/>
      <c r="N73" s="317"/>
      <c r="O73" s="317"/>
      <c r="P73" s="317"/>
      <c r="Q73" s="317"/>
      <c r="R73" s="317"/>
      <c r="S73" s="317"/>
      <c r="T73" s="317"/>
      <c r="U73" s="317"/>
      <c r="V73" s="317"/>
      <c r="W73" s="317"/>
      <c r="X73" s="317"/>
      <c r="Y73" s="317"/>
      <c r="Z73" s="317"/>
      <c r="AA73" s="317"/>
      <c r="AB73" s="317"/>
      <c r="AC73" s="317"/>
      <c r="AD73" s="317"/>
      <c r="AE73" s="317"/>
      <c r="AF73" s="317"/>
      <c r="AG73" s="317"/>
      <c r="AH73" s="317"/>
      <c r="AI73" s="317"/>
      <c r="AJ73" s="317"/>
      <c r="AK73" s="317"/>
      <c r="AL73" s="317"/>
      <c r="AM73" s="317"/>
      <c r="AN73" s="317"/>
      <c r="AO73" s="317"/>
    </row>
    <row r="74" spans="1:41" s="319" customFormat="1" ht="29.1" customHeight="1">
      <c r="A74" s="316"/>
      <c r="B74" s="21"/>
      <c r="C74" s="128"/>
      <c r="D74" s="127"/>
      <c r="E74" s="487"/>
      <c r="F74" s="488"/>
      <c r="G74" s="489"/>
      <c r="H74" s="129"/>
      <c r="I74" s="130"/>
      <c r="J74" s="21"/>
      <c r="K74" s="317"/>
      <c r="L74" s="317"/>
      <c r="M74" s="317"/>
      <c r="N74" s="317"/>
      <c r="O74" s="317"/>
      <c r="P74" s="317"/>
      <c r="Q74" s="317"/>
      <c r="R74" s="317"/>
      <c r="S74" s="317"/>
      <c r="T74" s="317"/>
      <c r="U74" s="317"/>
      <c r="V74" s="317"/>
      <c r="W74" s="317"/>
      <c r="X74" s="317"/>
      <c r="Y74" s="317"/>
      <c r="Z74" s="317"/>
      <c r="AA74" s="317"/>
      <c r="AB74" s="317"/>
      <c r="AC74" s="317"/>
      <c r="AD74" s="317"/>
      <c r="AE74" s="317"/>
      <c r="AF74" s="317"/>
      <c r="AG74" s="317"/>
      <c r="AH74" s="317"/>
      <c r="AI74" s="317"/>
      <c r="AJ74" s="317"/>
      <c r="AK74" s="317"/>
      <c r="AL74" s="317"/>
      <c r="AM74" s="317"/>
      <c r="AN74" s="317"/>
      <c r="AO74" s="317"/>
    </row>
    <row r="75" spans="1:41" s="319" customFormat="1" ht="29.1" customHeight="1">
      <c r="A75" s="316"/>
      <c r="B75" s="21"/>
      <c r="C75" s="128"/>
      <c r="D75" s="127"/>
      <c r="E75" s="487"/>
      <c r="F75" s="488"/>
      <c r="G75" s="489"/>
      <c r="H75" s="129"/>
      <c r="I75" s="130"/>
      <c r="J75" s="21"/>
      <c r="K75" s="317"/>
      <c r="L75" s="317"/>
      <c r="M75" s="317"/>
      <c r="N75" s="317"/>
      <c r="O75" s="317"/>
      <c r="P75" s="317"/>
      <c r="Q75" s="317"/>
      <c r="R75" s="317"/>
      <c r="S75" s="317"/>
      <c r="T75" s="317"/>
      <c r="U75" s="317"/>
      <c r="V75" s="317"/>
      <c r="W75" s="317"/>
      <c r="X75" s="317"/>
      <c r="Y75" s="317"/>
      <c r="Z75" s="317"/>
      <c r="AA75" s="317"/>
      <c r="AB75" s="317"/>
      <c r="AC75" s="317"/>
      <c r="AD75" s="317"/>
      <c r="AE75" s="317"/>
      <c r="AF75" s="317"/>
      <c r="AG75" s="317"/>
      <c r="AH75" s="317"/>
      <c r="AI75" s="317"/>
      <c r="AJ75" s="317"/>
      <c r="AK75" s="317"/>
      <c r="AL75" s="317"/>
      <c r="AM75" s="317"/>
      <c r="AN75" s="317"/>
      <c r="AO75" s="317"/>
    </row>
    <row r="76" spans="1:41" s="319" customFormat="1" ht="29.1" customHeight="1">
      <c r="A76" s="316"/>
      <c r="B76" s="21"/>
      <c r="C76" s="128"/>
      <c r="D76" s="127"/>
      <c r="E76" s="487"/>
      <c r="F76" s="488"/>
      <c r="G76" s="489"/>
      <c r="H76" s="129"/>
      <c r="I76" s="130"/>
      <c r="J76" s="21"/>
      <c r="K76" s="317"/>
      <c r="L76" s="317"/>
      <c r="M76" s="317"/>
      <c r="N76" s="317"/>
      <c r="O76" s="317"/>
      <c r="P76" s="317"/>
      <c r="Q76" s="317"/>
      <c r="R76" s="317"/>
      <c r="S76" s="317"/>
      <c r="T76" s="317"/>
      <c r="U76" s="317"/>
      <c r="V76" s="317"/>
      <c r="W76" s="317"/>
      <c r="X76" s="317"/>
      <c r="Y76" s="317"/>
      <c r="Z76" s="317"/>
      <c r="AA76" s="317"/>
      <c r="AB76" s="317"/>
      <c r="AC76" s="317"/>
      <c r="AD76" s="317"/>
      <c r="AE76" s="317"/>
      <c r="AF76" s="317"/>
      <c r="AG76" s="317"/>
      <c r="AH76" s="317"/>
      <c r="AI76" s="317"/>
      <c r="AJ76" s="317"/>
      <c r="AK76" s="317"/>
      <c r="AL76" s="317"/>
      <c r="AM76" s="317"/>
      <c r="AN76" s="317"/>
      <c r="AO76" s="317"/>
    </row>
    <row r="77" spans="1:41" s="319" customFormat="1" ht="29.1" customHeight="1">
      <c r="A77" s="316"/>
      <c r="B77" s="21"/>
      <c r="C77" s="128"/>
      <c r="D77" s="127"/>
      <c r="E77" s="487"/>
      <c r="F77" s="488"/>
      <c r="G77" s="489"/>
      <c r="H77" s="129"/>
      <c r="I77" s="130"/>
      <c r="J77" s="21"/>
      <c r="K77" s="317"/>
      <c r="L77" s="317"/>
      <c r="M77" s="317"/>
      <c r="N77" s="317"/>
      <c r="O77" s="317"/>
      <c r="P77" s="317"/>
      <c r="Q77" s="317"/>
      <c r="R77" s="317"/>
      <c r="S77" s="317"/>
      <c r="T77" s="317"/>
      <c r="U77" s="317"/>
      <c r="V77" s="317"/>
      <c r="W77" s="317"/>
      <c r="X77" s="317"/>
      <c r="Y77" s="317"/>
      <c r="Z77" s="317"/>
      <c r="AA77" s="317"/>
      <c r="AB77" s="317"/>
      <c r="AC77" s="317"/>
      <c r="AD77" s="317"/>
      <c r="AE77" s="317"/>
      <c r="AF77" s="317"/>
      <c r="AG77" s="317"/>
      <c r="AH77" s="317"/>
      <c r="AI77" s="317"/>
      <c r="AJ77" s="317"/>
      <c r="AK77" s="317"/>
      <c r="AL77" s="317"/>
      <c r="AM77" s="317"/>
      <c r="AN77" s="317"/>
      <c r="AO77" s="317"/>
    </row>
    <row r="78" spans="1:41" s="319" customFormat="1" ht="29.1" customHeight="1">
      <c r="A78" s="316"/>
      <c r="B78" s="21"/>
      <c r="C78" s="128"/>
      <c r="D78" s="127"/>
      <c r="E78" s="487"/>
      <c r="F78" s="488"/>
      <c r="G78" s="489"/>
      <c r="H78" s="129"/>
      <c r="I78" s="130"/>
      <c r="J78" s="21"/>
      <c r="K78" s="317"/>
      <c r="L78" s="317"/>
      <c r="M78" s="317"/>
      <c r="N78" s="317"/>
      <c r="O78" s="317"/>
      <c r="P78" s="317"/>
      <c r="Q78" s="317"/>
      <c r="R78" s="317"/>
      <c r="S78" s="317"/>
      <c r="T78" s="317"/>
      <c r="U78" s="317"/>
      <c r="V78" s="317"/>
      <c r="W78" s="317"/>
      <c r="X78" s="317"/>
      <c r="Y78" s="317"/>
      <c r="Z78" s="317"/>
      <c r="AA78" s="317"/>
      <c r="AB78" s="317"/>
      <c r="AC78" s="317"/>
      <c r="AD78" s="317"/>
      <c r="AE78" s="317"/>
      <c r="AF78" s="317"/>
      <c r="AG78" s="317"/>
      <c r="AH78" s="317"/>
      <c r="AI78" s="317"/>
      <c r="AJ78" s="317"/>
      <c r="AK78" s="317"/>
      <c r="AL78" s="317"/>
      <c r="AM78" s="317"/>
      <c r="AN78" s="317"/>
      <c r="AO78" s="317"/>
    </row>
    <row r="79" spans="1:41" s="319" customFormat="1" ht="20.100000000000001" customHeight="1">
      <c r="A79" s="316"/>
      <c r="B79" s="21"/>
      <c r="C79" s="21"/>
      <c r="D79" s="21"/>
      <c r="E79" s="21"/>
      <c r="F79" s="21"/>
      <c r="G79" s="21"/>
      <c r="H79" s="21"/>
      <c r="I79" s="21"/>
      <c r="J79" s="21"/>
      <c r="K79" s="317"/>
      <c r="L79" s="317"/>
      <c r="M79" s="317"/>
      <c r="N79" s="317"/>
      <c r="O79" s="317"/>
      <c r="P79" s="317"/>
      <c r="Q79" s="317"/>
      <c r="R79" s="317"/>
      <c r="S79" s="317"/>
      <c r="T79" s="317"/>
      <c r="U79" s="317"/>
      <c r="V79" s="317"/>
      <c r="W79" s="317"/>
      <c r="X79" s="317"/>
      <c r="Y79" s="317"/>
      <c r="Z79" s="317"/>
      <c r="AA79" s="317"/>
      <c r="AB79" s="317"/>
      <c r="AC79" s="317"/>
      <c r="AD79" s="317"/>
      <c r="AE79" s="317"/>
      <c r="AF79" s="317"/>
      <c r="AG79" s="317"/>
      <c r="AH79" s="317"/>
      <c r="AI79" s="317"/>
      <c r="AJ79" s="317"/>
      <c r="AK79" s="317"/>
      <c r="AL79" s="317"/>
      <c r="AM79" s="317"/>
      <c r="AN79" s="317"/>
      <c r="AO79" s="317"/>
    </row>
    <row r="80" spans="1:41" s="319" customFormat="1" ht="21">
      <c r="A80" s="316"/>
      <c r="B80" s="21"/>
      <c r="C80" s="558" t="s">
        <v>142</v>
      </c>
      <c r="D80" s="558"/>
      <c r="E80" s="558"/>
      <c r="F80" s="558"/>
      <c r="G80" s="558"/>
      <c r="H80" s="558"/>
      <c r="I80" s="558"/>
      <c r="J80" s="21"/>
      <c r="K80" s="317"/>
      <c r="L80" s="317"/>
      <c r="M80" s="317"/>
      <c r="N80" s="317"/>
      <c r="O80" s="317"/>
      <c r="P80" s="317"/>
      <c r="Q80" s="317"/>
      <c r="R80" s="317"/>
      <c r="S80" s="317"/>
      <c r="T80" s="317"/>
      <c r="U80" s="317"/>
      <c r="V80" s="317"/>
      <c r="W80" s="317"/>
      <c r="X80" s="317"/>
      <c r="Y80" s="317"/>
      <c r="Z80" s="317"/>
      <c r="AA80" s="317"/>
      <c r="AB80" s="317"/>
      <c r="AC80" s="317"/>
      <c r="AD80" s="317"/>
      <c r="AE80" s="317"/>
      <c r="AF80" s="317"/>
      <c r="AG80" s="317"/>
      <c r="AH80" s="317"/>
      <c r="AI80" s="317"/>
      <c r="AJ80" s="317"/>
      <c r="AK80" s="317"/>
      <c r="AL80" s="317"/>
      <c r="AM80" s="317"/>
      <c r="AN80" s="317"/>
      <c r="AO80" s="317"/>
    </row>
    <row r="81" spans="1:41" s="319" customFormat="1" ht="10.5" customHeight="1">
      <c r="A81" s="316"/>
      <c r="B81" s="21"/>
      <c r="C81" s="170"/>
      <c r="D81" s="21"/>
      <c r="E81" s="21"/>
      <c r="F81" s="21"/>
      <c r="G81" s="21"/>
      <c r="H81" s="21"/>
      <c r="I81" s="21"/>
      <c r="J81" s="21"/>
      <c r="K81" s="317"/>
      <c r="L81" s="317"/>
      <c r="M81" s="317"/>
      <c r="N81" s="317"/>
      <c r="O81" s="317"/>
      <c r="P81" s="317"/>
      <c r="Q81" s="317"/>
      <c r="R81" s="317"/>
      <c r="S81" s="317"/>
      <c r="T81" s="317"/>
      <c r="U81" s="317"/>
      <c r="V81" s="317"/>
      <c r="W81" s="317"/>
      <c r="X81" s="317"/>
      <c r="Y81" s="317"/>
      <c r="Z81" s="317"/>
      <c r="AA81" s="317"/>
      <c r="AB81" s="317"/>
      <c r="AC81" s="317"/>
      <c r="AD81" s="317"/>
      <c r="AE81" s="317"/>
      <c r="AF81" s="317"/>
      <c r="AG81" s="317"/>
      <c r="AH81" s="317"/>
      <c r="AI81" s="317"/>
      <c r="AJ81" s="317"/>
      <c r="AK81" s="317"/>
      <c r="AL81" s="317"/>
      <c r="AM81" s="317"/>
      <c r="AN81" s="317"/>
      <c r="AO81" s="317"/>
    </row>
    <row r="82" spans="1:41" s="319" customFormat="1" ht="32.65" customHeight="1">
      <c r="A82" s="316"/>
      <c r="B82" s="21"/>
      <c r="C82" s="557" t="s">
        <v>143</v>
      </c>
      <c r="D82" s="557"/>
      <c r="E82" s="557"/>
      <c r="F82" s="557"/>
      <c r="G82" s="557"/>
      <c r="H82" s="557"/>
      <c r="I82" s="557"/>
      <c r="J82" s="231"/>
      <c r="K82" s="317"/>
      <c r="L82" s="317"/>
      <c r="M82" s="317"/>
      <c r="N82" s="317"/>
      <c r="O82" s="317"/>
      <c r="P82" s="317"/>
      <c r="Q82" s="317"/>
      <c r="R82" s="317"/>
      <c r="S82" s="317"/>
      <c r="T82" s="317"/>
      <c r="U82" s="317"/>
      <c r="V82" s="317"/>
      <c r="W82" s="317"/>
      <c r="X82" s="317"/>
      <c r="Y82" s="317"/>
      <c r="Z82" s="317"/>
      <c r="AA82" s="317"/>
      <c r="AB82" s="317"/>
      <c r="AC82" s="317"/>
      <c r="AD82" s="317"/>
      <c r="AE82" s="317"/>
      <c r="AF82" s="317"/>
      <c r="AG82" s="317"/>
      <c r="AH82" s="317"/>
      <c r="AI82" s="317"/>
      <c r="AJ82" s="317"/>
      <c r="AK82" s="317"/>
      <c r="AL82" s="317"/>
      <c r="AM82" s="317"/>
      <c r="AN82" s="317"/>
      <c r="AO82" s="317"/>
    </row>
    <row r="83" spans="1:41" s="319" customFormat="1" ht="21" hidden="1">
      <c r="A83" s="316"/>
      <c r="B83" s="21"/>
      <c r="C83" s="171"/>
      <c r="D83" s="21"/>
      <c r="E83" s="21"/>
      <c r="F83" s="21"/>
      <c r="G83" s="21"/>
      <c r="H83" s="21"/>
      <c r="I83" s="21"/>
      <c r="J83" s="21"/>
      <c r="K83" s="317"/>
      <c r="L83" s="317"/>
      <c r="M83" s="317"/>
      <c r="N83" s="317"/>
      <c r="O83" s="317"/>
      <c r="P83" s="317"/>
      <c r="Q83" s="317"/>
      <c r="R83" s="317"/>
      <c r="S83" s="317"/>
      <c r="T83" s="317"/>
      <c r="U83" s="317"/>
      <c r="V83" s="317"/>
      <c r="W83" s="317"/>
      <c r="X83" s="317"/>
      <c r="Y83" s="317"/>
      <c r="Z83" s="317"/>
      <c r="AA83" s="317"/>
      <c r="AB83" s="317"/>
      <c r="AC83" s="317"/>
      <c r="AD83" s="317"/>
      <c r="AE83" s="317"/>
      <c r="AF83" s="317"/>
      <c r="AG83" s="317"/>
      <c r="AH83" s="317"/>
      <c r="AI83" s="317"/>
      <c r="AJ83" s="317"/>
      <c r="AK83" s="317"/>
      <c r="AL83" s="317"/>
      <c r="AM83" s="317"/>
      <c r="AN83" s="317"/>
      <c r="AO83" s="317"/>
    </row>
    <row r="84" spans="1:41" s="319" customFormat="1" ht="21" hidden="1">
      <c r="A84" s="316"/>
      <c r="B84" s="21"/>
      <c r="C84" s="171"/>
      <c r="D84" s="21"/>
      <c r="E84" s="21"/>
      <c r="F84" s="21"/>
      <c r="G84" s="21"/>
      <c r="H84" s="21"/>
      <c r="I84" s="21"/>
      <c r="J84" s="21"/>
      <c r="K84" s="317"/>
      <c r="L84" s="317"/>
      <c r="M84" s="317"/>
      <c r="N84" s="317"/>
      <c r="O84" s="317"/>
      <c r="P84" s="317"/>
      <c r="Q84" s="317"/>
      <c r="R84" s="317"/>
      <c r="S84" s="317"/>
      <c r="T84" s="317"/>
      <c r="U84" s="317"/>
      <c r="V84" s="317"/>
      <c r="W84" s="317"/>
      <c r="X84" s="317"/>
      <c r="Y84" s="317"/>
      <c r="Z84" s="317"/>
      <c r="AA84" s="317"/>
      <c r="AB84" s="317"/>
      <c r="AC84" s="317"/>
      <c r="AD84" s="317"/>
      <c r="AE84" s="317"/>
      <c r="AF84" s="317"/>
      <c r="AG84" s="317"/>
      <c r="AH84" s="317"/>
      <c r="AI84" s="317"/>
      <c r="AJ84" s="317"/>
      <c r="AK84" s="317"/>
      <c r="AL84" s="317"/>
      <c r="AM84" s="317"/>
      <c r="AN84" s="317"/>
      <c r="AO84" s="317"/>
    </row>
    <row r="85" spans="1:41" s="319" customFormat="1" ht="21" hidden="1">
      <c r="A85" s="316"/>
      <c r="B85" s="21"/>
      <c r="C85" s="172"/>
      <c r="D85" s="21"/>
      <c r="E85" s="21"/>
      <c r="F85" s="21"/>
      <c r="G85" s="21"/>
      <c r="H85" s="21"/>
      <c r="I85" s="21"/>
      <c r="J85" s="21"/>
      <c r="K85" s="317"/>
      <c r="L85" s="317"/>
      <c r="M85" s="317"/>
      <c r="N85" s="317"/>
      <c r="O85" s="317"/>
      <c r="P85" s="317"/>
      <c r="Q85" s="317"/>
      <c r="R85" s="317"/>
      <c r="S85" s="317"/>
      <c r="T85" s="317"/>
      <c r="U85" s="317"/>
      <c r="V85" s="317"/>
      <c r="W85" s="317"/>
      <c r="X85" s="317"/>
      <c r="Y85" s="317"/>
      <c r="Z85" s="317"/>
      <c r="AA85" s="317"/>
      <c r="AB85" s="317"/>
      <c r="AC85" s="317"/>
      <c r="AD85" s="317"/>
      <c r="AE85" s="317"/>
      <c r="AF85" s="317"/>
      <c r="AG85" s="317"/>
      <c r="AH85" s="317"/>
      <c r="AI85" s="317"/>
      <c r="AJ85" s="317"/>
      <c r="AK85" s="317"/>
      <c r="AL85" s="317"/>
      <c r="AM85" s="317"/>
      <c r="AN85" s="317"/>
      <c r="AO85" s="317"/>
    </row>
    <row r="86" spans="1:41" s="319" customFormat="1" ht="21" hidden="1">
      <c r="A86" s="316"/>
      <c r="B86" s="21"/>
      <c r="C86" s="172"/>
      <c r="D86" s="21"/>
      <c r="E86" s="21"/>
      <c r="F86" s="21"/>
      <c r="G86" s="21"/>
      <c r="H86" s="21"/>
      <c r="I86" s="21"/>
      <c r="J86" s="21"/>
      <c r="K86" s="317"/>
      <c r="L86" s="317"/>
      <c r="M86" s="317"/>
      <c r="N86" s="317"/>
      <c r="O86" s="317"/>
      <c r="P86" s="317"/>
      <c r="Q86" s="317"/>
      <c r="R86" s="317"/>
      <c r="S86" s="317"/>
      <c r="T86" s="317"/>
      <c r="U86" s="317"/>
      <c r="V86" s="317"/>
      <c r="W86" s="317"/>
      <c r="X86" s="317"/>
      <c r="Y86" s="317"/>
      <c r="Z86" s="317"/>
      <c r="AA86" s="317"/>
      <c r="AB86" s="317"/>
      <c r="AC86" s="317"/>
      <c r="AD86" s="317"/>
      <c r="AE86" s="317"/>
      <c r="AF86" s="317"/>
      <c r="AG86" s="317"/>
      <c r="AH86" s="317"/>
      <c r="AI86" s="317"/>
      <c r="AJ86" s="317"/>
      <c r="AK86" s="317"/>
      <c r="AL86" s="317"/>
      <c r="AM86" s="317"/>
      <c r="AN86" s="317"/>
      <c r="AO86" s="317"/>
    </row>
    <row r="87" spans="1:41" s="319" customFormat="1" ht="21" hidden="1">
      <c r="A87" s="316"/>
      <c r="B87" s="21"/>
      <c r="C87" s="171"/>
      <c r="D87" s="21"/>
      <c r="E87" s="21"/>
      <c r="F87" s="21"/>
      <c r="G87" s="21"/>
      <c r="H87" s="21"/>
      <c r="I87" s="21"/>
      <c r="J87" s="21"/>
      <c r="K87" s="317"/>
      <c r="L87" s="317"/>
      <c r="M87" s="317"/>
      <c r="N87" s="317"/>
      <c r="O87" s="317"/>
      <c r="P87" s="317"/>
      <c r="Q87" s="317"/>
      <c r="R87" s="317"/>
      <c r="S87" s="317"/>
      <c r="T87" s="317"/>
      <c r="U87" s="317"/>
      <c r="V87" s="317"/>
      <c r="W87" s="317"/>
      <c r="X87" s="317"/>
      <c r="Y87" s="317"/>
      <c r="Z87" s="317"/>
      <c r="AA87" s="317"/>
      <c r="AB87" s="317"/>
      <c r="AC87" s="317"/>
      <c r="AD87" s="317"/>
      <c r="AE87" s="317"/>
      <c r="AF87" s="317"/>
      <c r="AG87" s="317"/>
      <c r="AH87" s="317"/>
      <c r="AI87" s="317"/>
      <c r="AJ87" s="317"/>
      <c r="AK87" s="317"/>
      <c r="AL87" s="317"/>
      <c r="AM87" s="317"/>
      <c r="AN87" s="317"/>
      <c r="AO87" s="317"/>
    </row>
    <row r="88" spans="1:41" s="319" customFormat="1" ht="5.85" customHeight="1">
      <c r="A88" s="316"/>
      <c r="B88" s="21"/>
      <c r="C88" s="153"/>
      <c r="D88" s="21"/>
      <c r="E88" s="21"/>
      <c r="F88" s="21"/>
      <c r="G88" s="21"/>
      <c r="H88" s="21"/>
      <c r="I88" s="21"/>
      <c r="J88" s="21"/>
      <c r="K88" s="317"/>
      <c r="L88" s="317"/>
      <c r="M88" s="317"/>
      <c r="N88" s="317"/>
      <c r="O88" s="317"/>
      <c r="P88" s="317"/>
      <c r="Q88" s="317"/>
      <c r="R88" s="317"/>
      <c r="S88" s="317"/>
      <c r="T88" s="317"/>
      <c r="U88" s="317"/>
      <c r="V88" s="317"/>
      <c r="W88" s="317"/>
      <c r="X88" s="317"/>
      <c r="Y88" s="317"/>
      <c r="Z88" s="317"/>
      <c r="AA88" s="317"/>
      <c r="AB88" s="317"/>
      <c r="AC88" s="317"/>
      <c r="AD88" s="317"/>
      <c r="AE88" s="317"/>
      <c r="AF88" s="317"/>
      <c r="AG88" s="317"/>
      <c r="AH88" s="317"/>
      <c r="AI88" s="317"/>
      <c r="AJ88" s="317"/>
      <c r="AK88" s="317"/>
      <c r="AL88" s="317"/>
      <c r="AM88" s="317"/>
      <c r="AN88" s="317"/>
      <c r="AO88" s="317"/>
    </row>
    <row r="89" spans="1:41" s="319" customFormat="1" ht="94.5" hidden="1" customHeight="1">
      <c r="A89" s="316"/>
      <c r="B89" s="21"/>
      <c r="C89" s="557" t="s">
        <v>144</v>
      </c>
      <c r="D89" s="557"/>
      <c r="E89" s="557"/>
      <c r="F89" s="557"/>
      <c r="G89" s="557"/>
      <c r="H89" s="557"/>
      <c r="I89" s="557"/>
      <c r="J89" s="148"/>
      <c r="K89" s="317"/>
      <c r="L89" s="317"/>
      <c r="M89" s="317"/>
      <c r="N89" s="317"/>
      <c r="O89" s="317"/>
      <c r="P89" s="317"/>
      <c r="Q89" s="317"/>
      <c r="R89" s="317"/>
      <c r="S89" s="317"/>
      <c r="T89" s="317"/>
      <c r="U89" s="317"/>
      <c r="V89" s="317"/>
      <c r="W89" s="317"/>
      <c r="X89" s="317"/>
      <c r="Y89" s="317"/>
      <c r="Z89" s="317"/>
      <c r="AA89" s="317"/>
      <c r="AB89" s="317"/>
      <c r="AC89" s="317"/>
      <c r="AD89" s="317"/>
      <c r="AE89" s="317"/>
      <c r="AF89" s="317"/>
      <c r="AG89" s="317"/>
      <c r="AH89" s="317"/>
      <c r="AI89" s="317"/>
      <c r="AJ89" s="317"/>
      <c r="AK89" s="317"/>
      <c r="AL89" s="317"/>
      <c r="AM89" s="317"/>
      <c r="AN89" s="317"/>
      <c r="AO89" s="317"/>
    </row>
    <row r="90" spans="1:41" s="319" customFormat="1" ht="21">
      <c r="A90" s="316"/>
      <c r="B90" s="21"/>
      <c r="C90" s="557"/>
      <c r="D90" s="557"/>
      <c r="E90" s="557"/>
      <c r="F90" s="557"/>
      <c r="G90" s="557"/>
      <c r="H90" s="557"/>
      <c r="I90" s="557"/>
      <c r="J90" s="148"/>
      <c r="K90" s="317"/>
      <c r="L90" s="317"/>
      <c r="M90" s="317"/>
      <c r="N90" s="317"/>
      <c r="O90" s="317"/>
      <c r="P90" s="317"/>
      <c r="Q90" s="317"/>
      <c r="R90" s="317"/>
      <c r="S90" s="317"/>
      <c r="T90" s="317"/>
      <c r="U90" s="317"/>
      <c r="V90" s="317"/>
      <c r="W90" s="317"/>
      <c r="X90" s="317"/>
      <c r="Y90" s="317"/>
      <c r="Z90" s="317"/>
      <c r="AA90" s="317"/>
      <c r="AB90" s="317"/>
      <c r="AC90" s="317"/>
      <c r="AD90" s="317"/>
      <c r="AE90" s="317"/>
      <c r="AF90" s="317"/>
      <c r="AG90" s="317"/>
      <c r="AH90" s="317"/>
      <c r="AI90" s="317"/>
      <c r="AJ90" s="317"/>
      <c r="AK90" s="317"/>
      <c r="AL90" s="317"/>
      <c r="AM90" s="317"/>
      <c r="AN90" s="317"/>
      <c r="AO90" s="317"/>
    </row>
    <row r="91" spans="1:41" s="319" customFormat="1" ht="21">
      <c r="A91" s="316"/>
      <c r="B91" s="21"/>
      <c r="C91" s="557"/>
      <c r="D91" s="557"/>
      <c r="E91" s="557"/>
      <c r="F91" s="557"/>
      <c r="G91" s="557"/>
      <c r="H91" s="557"/>
      <c r="I91" s="557"/>
      <c r="J91" s="148"/>
      <c r="K91" s="317"/>
      <c r="L91" s="317"/>
      <c r="M91" s="317"/>
      <c r="N91" s="317"/>
      <c r="O91" s="317"/>
      <c r="P91" s="317"/>
      <c r="Q91" s="317"/>
      <c r="R91" s="317"/>
      <c r="S91" s="317"/>
      <c r="T91" s="317"/>
      <c r="U91" s="317"/>
      <c r="V91" s="317"/>
      <c r="W91" s="317"/>
      <c r="X91" s="317"/>
      <c r="Y91" s="317"/>
      <c r="Z91" s="317"/>
      <c r="AA91" s="317"/>
      <c r="AB91" s="317"/>
      <c r="AC91" s="317"/>
      <c r="AD91" s="317"/>
      <c r="AE91" s="317"/>
      <c r="AF91" s="317"/>
      <c r="AG91" s="317"/>
      <c r="AH91" s="317"/>
      <c r="AI91" s="317"/>
      <c r="AJ91" s="317"/>
      <c r="AK91" s="317"/>
      <c r="AL91" s="317"/>
      <c r="AM91" s="317"/>
      <c r="AN91" s="317"/>
      <c r="AO91" s="317"/>
    </row>
    <row r="92" spans="1:41" s="319" customFormat="1" ht="21">
      <c r="A92" s="316"/>
      <c r="B92" s="21"/>
      <c r="C92" s="21"/>
      <c r="D92" s="21"/>
      <c r="E92" s="21"/>
      <c r="F92" s="21"/>
      <c r="G92" s="21"/>
      <c r="H92" s="21"/>
      <c r="I92" s="21"/>
      <c r="J92" s="21"/>
      <c r="K92" s="317"/>
      <c r="L92" s="317"/>
      <c r="M92" s="317"/>
      <c r="N92" s="317"/>
      <c r="O92" s="317"/>
      <c r="P92" s="317"/>
      <c r="Q92" s="317"/>
      <c r="R92" s="317"/>
      <c r="S92" s="317"/>
      <c r="T92" s="317"/>
      <c r="U92" s="317"/>
      <c r="V92" s="317"/>
      <c r="W92" s="317"/>
      <c r="X92" s="317"/>
      <c r="Y92" s="317"/>
      <c r="Z92" s="317"/>
      <c r="AA92" s="317"/>
      <c r="AB92" s="317"/>
      <c r="AC92" s="317"/>
      <c r="AD92" s="317"/>
      <c r="AE92" s="317"/>
      <c r="AF92" s="317"/>
      <c r="AG92" s="317"/>
      <c r="AH92" s="317"/>
      <c r="AI92" s="317"/>
      <c r="AJ92" s="317"/>
      <c r="AK92" s="317"/>
      <c r="AL92" s="317"/>
      <c r="AM92" s="317"/>
      <c r="AN92" s="317"/>
      <c r="AO92" s="317"/>
    </row>
    <row r="93" spans="1:41" s="316" customFormat="1" ht="25.5" customHeight="1">
      <c r="B93" s="141"/>
      <c r="C93" s="142" t="s">
        <v>145</v>
      </c>
      <c r="D93" s="143"/>
      <c r="E93" s="143"/>
      <c r="F93" s="143"/>
      <c r="G93" s="143"/>
      <c r="H93" s="143"/>
      <c r="I93" s="143"/>
      <c r="J93" s="144"/>
      <c r="L93" s="317"/>
    </row>
    <row r="94" spans="1:41" s="319" customFormat="1" ht="21.6" thickBot="1">
      <c r="A94" s="316"/>
      <c r="B94" s="21"/>
      <c r="C94" s="21"/>
      <c r="D94" s="21"/>
      <c r="E94" s="21"/>
      <c r="F94" s="21"/>
      <c r="G94" s="21"/>
      <c r="H94" s="21"/>
      <c r="I94" s="21"/>
      <c r="J94" s="21"/>
      <c r="K94" s="317"/>
      <c r="L94" s="317"/>
      <c r="M94" s="317"/>
      <c r="N94" s="317"/>
      <c r="O94" s="317"/>
      <c r="P94" s="317"/>
      <c r="Q94" s="317"/>
      <c r="R94" s="317"/>
      <c r="S94" s="317"/>
      <c r="T94" s="317"/>
      <c r="U94" s="317"/>
      <c r="V94" s="317"/>
      <c r="W94" s="317"/>
      <c r="X94" s="317"/>
      <c r="Y94" s="317"/>
      <c r="Z94" s="317"/>
      <c r="AA94" s="317"/>
      <c r="AB94" s="317"/>
      <c r="AC94" s="317"/>
      <c r="AD94" s="317"/>
      <c r="AE94" s="317"/>
      <c r="AF94" s="317"/>
      <c r="AG94" s="317"/>
      <c r="AH94" s="317"/>
      <c r="AI94" s="317"/>
      <c r="AJ94" s="317"/>
      <c r="AK94" s="317"/>
      <c r="AL94" s="317"/>
      <c r="AM94" s="317"/>
      <c r="AN94" s="317"/>
      <c r="AO94" s="317"/>
    </row>
    <row r="95" spans="1:41" s="319" customFormat="1" ht="27.6" thickBot="1">
      <c r="A95" s="316"/>
      <c r="B95" s="21"/>
      <c r="C95" s="173" t="s">
        <v>146</v>
      </c>
      <c r="D95" s="174" t="s">
        <v>147</v>
      </c>
      <c r="E95" s="501" t="s">
        <v>109</v>
      </c>
      <c r="F95" s="502"/>
      <c r="G95" s="502"/>
      <c r="H95" s="175" t="s">
        <v>148</v>
      </c>
      <c r="I95" s="187" t="s">
        <v>149</v>
      </c>
      <c r="J95" s="21"/>
      <c r="K95" s="317"/>
      <c r="L95" s="317"/>
      <c r="M95" s="317"/>
      <c r="N95" s="317"/>
      <c r="O95" s="317"/>
      <c r="P95" s="317"/>
      <c r="Q95" s="317"/>
      <c r="R95" s="317"/>
      <c r="S95" s="317"/>
      <c r="T95" s="317"/>
      <c r="U95" s="317"/>
      <c r="V95" s="317"/>
      <c r="W95" s="317"/>
      <c r="X95" s="317"/>
      <c r="Y95" s="317"/>
      <c r="Z95" s="317"/>
      <c r="AA95" s="317"/>
      <c r="AB95" s="317"/>
      <c r="AC95" s="317"/>
      <c r="AD95" s="317"/>
      <c r="AE95" s="317"/>
      <c r="AF95" s="317"/>
      <c r="AG95" s="317"/>
      <c r="AH95" s="317"/>
      <c r="AI95" s="317"/>
      <c r="AJ95" s="317"/>
      <c r="AK95" s="317"/>
      <c r="AL95" s="317"/>
      <c r="AM95" s="317"/>
      <c r="AN95" s="317"/>
      <c r="AO95" s="317"/>
    </row>
    <row r="96" spans="1:41" s="319" customFormat="1" ht="65.650000000000006" customHeight="1" thickBot="1">
      <c r="A96" s="316"/>
      <c r="B96" s="21"/>
      <c r="C96" s="176" t="s">
        <v>150</v>
      </c>
      <c r="D96" s="120"/>
      <c r="E96" s="503"/>
      <c r="F96" s="504"/>
      <c r="G96" s="505"/>
      <c r="H96" s="188"/>
      <c r="I96" s="188"/>
      <c r="J96" s="21"/>
      <c r="K96" s="317"/>
      <c r="L96" s="317"/>
      <c r="M96" s="317"/>
      <c r="N96" s="317"/>
      <c r="O96" s="317"/>
      <c r="P96" s="317"/>
      <c r="Q96" s="317"/>
      <c r="R96" s="317"/>
      <c r="S96" s="317"/>
      <c r="T96" s="317"/>
      <c r="U96" s="317"/>
      <c r="V96" s="317"/>
      <c r="W96" s="317"/>
      <c r="X96" s="317"/>
      <c r="Y96" s="317"/>
      <c r="Z96" s="317"/>
      <c r="AA96" s="317"/>
      <c r="AB96" s="317"/>
      <c r="AC96" s="317"/>
      <c r="AD96" s="317"/>
      <c r="AE96" s="317"/>
      <c r="AF96" s="317"/>
      <c r="AG96" s="317"/>
      <c r="AH96" s="317"/>
      <c r="AI96" s="317"/>
      <c r="AJ96" s="317"/>
      <c r="AK96" s="317"/>
      <c r="AL96" s="317"/>
      <c r="AM96" s="317"/>
      <c r="AN96" s="317"/>
      <c r="AO96" s="317"/>
    </row>
    <row r="97" spans="1:41" s="319" customFormat="1" ht="21">
      <c r="A97" s="316"/>
      <c r="B97" s="21"/>
      <c r="C97" s="21"/>
      <c r="D97" s="21"/>
      <c r="E97" s="177"/>
      <c r="F97" s="177"/>
      <c r="G97" s="21"/>
      <c r="H97" s="21"/>
      <c r="I97" s="21"/>
      <c r="J97" s="21"/>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7"/>
      <c r="AH97" s="317"/>
      <c r="AI97" s="317"/>
      <c r="AJ97" s="317"/>
      <c r="AK97" s="317"/>
      <c r="AL97" s="317"/>
      <c r="AM97" s="317"/>
      <c r="AN97" s="317"/>
      <c r="AO97" s="317"/>
    </row>
    <row r="98" spans="1:41" s="319" customFormat="1" ht="21">
      <c r="A98" s="316"/>
      <c r="B98" s="21"/>
      <c r="C98" s="178" t="s">
        <v>151</v>
      </c>
      <c r="D98" s="21"/>
      <c r="E98" s="21"/>
      <c r="F98" s="21"/>
      <c r="G98" s="21"/>
      <c r="H98" s="21"/>
      <c r="I98" s="21"/>
      <c r="J98" s="21"/>
      <c r="K98" s="317"/>
      <c r="L98" s="317"/>
      <c r="M98" s="317"/>
      <c r="N98" s="317"/>
      <c r="O98" s="317"/>
      <c r="P98" s="317"/>
      <c r="Q98" s="317"/>
      <c r="R98" s="317"/>
      <c r="S98" s="317"/>
      <c r="T98" s="317"/>
      <c r="U98" s="317"/>
      <c r="V98" s="317"/>
      <c r="W98" s="317"/>
      <c r="X98" s="317"/>
      <c r="Y98" s="317"/>
      <c r="Z98" s="317"/>
      <c r="AA98" s="317"/>
      <c r="AB98" s="317"/>
      <c r="AC98" s="317"/>
      <c r="AD98" s="317"/>
      <c r="AE98" s="317"/>
      <c r="AF98" s="317"/>
      <c r="AG98" s="317"/>
      <c r="AH98" s="317"/>
      <c r="AI98" s="317"/>
      <c r="AJ98" s="317"/>
      <c r="AK98" s="317"/>
      <c r="AL98" s="317"/>
      <c r="AM98" s="317"/>
      <c r="AN98" s="317"/>
      <c r="AO98" s="317"/>
    </row>
    <row r="99" spans="1:41" s="319" customFormat="1" ht="21">
      <c r="A99" s="316"/>
      <c r="B99" s="21"/>
      <c r="C99" s="490"/>
      <c r="D99" s="491"/>
      <c r="E99" s="491"/>
      <c r="F99" s="491"/>
      <c r="G99" s="491"/>
      <c r="H99" s="491"/>
      <c r="I99" s="492"/>
      <c r="J99" s="21"/>
      <c r="K99" s="317"/>
      <c r="L99" s="317"/>
      <c r="M99" s="317"/>
      <c r="N99" s="317"/>
      <c r="O99" s="317"/>
      <c r="P99" s="317"/>
      <c r="Q99" s="317"/>
      <c r="R99" s="317"/>
      <c r="S99" s="317"/>
      <c r="T99" s="317"/>
      <c r="U99" s="317"/>
      <c r="V99" s="317"/>
      <c r="W99" s="317"/>
      <c r="X99" s="317"/>
      <c r="Y99" s="317"/>
      <c r="Z99" s="317"/>
      <c r="AA99" s="317"/>
      <c r="AB99" s="317"/>
      <c r="AC99" s="317"/>
      <c r="AD99" s="317"/>
      <c r="AE99" s="317"/>
      <c r="AF99" s="317"/>
      <c r="AG99" s="317"/>
      <c r="AH99" s="317"/>
      <c r="AI99" s="317"/>
      <c r="AJ99" s="317"/>
      <c r="AK99" s="317"/>
      <c r="AL99" s="317"/>
      <c r="AM99" s="317"/>
      <c r="AN99" s="317"/>
      <c r="AO99" s="317"/>
    </row>
    <row r="100" spans="1:41" s="319" customFormat="1" ht="21">
      <c r="A100" s="316"/>
      <c r="B100" s="21"/>
      <c r="C100" s="493"/>
      <c r="D100" s="494"/>
      <c r="E100" s="494"/>
      <c r="F100" s="494"/>
      <c r="G100" s="494"/>
      <c r="H100" s="494"/>
      <c r="I100" s="495"/>
      <c r="J100" s="21"/>
      <c r="K100" s="317"/>
      <c r="L100" s="317"/>
      <c r="M100" s="317"/>
      <c r="N100" s="317"/>
      <c r="O100" s="317"/>
      <c r="P100" s="317"/>
      <c r="Q100" s="317"/>
      <c r="R100" s="317"/>
      <c r="S100" s="317"/>
      <c r="T100" s="317"/>
      <c r="U100" s="317"/>
      <c r="V100" s="317"/>
      <c r="W100" s="317"/>
      <c r="X100" s="317"/>
      <c r="Y100" s="317"/>
      <c r="Z100" s="317"/>
      <c r="AA100" s="317"/>
      <c r="AB100" s="317"/>
      <c r="AC100" s="317"/>
      <c r="AD100" s="317"/>
      <c r="AE100" s="317"/>
      <c r="AF100" s="317"/>
      <c r="AG100" s="317"/>
      <c r="AH100" s="317"/>
      <c r="AI100" s="317"/>
      <c r="AJ100" s="317"/>
      <c r="AK100" s="317"/>
      <c r="AL100" s="317"/>
      <c r="AM100" s="317"/>
      <c r="AN100" s="317"/>
      <c r="AO100" s="317"/>
    </row>
    <row r="101" spans="1:41" s="319" customFormat="1" ht="21">
      <c r="A101" s="316"/>
      <c r="B101" s="21"/>
      <c r="C101" s="493"/>
      <c r="D101" s="494"/>
      <c r="E101" s="494"/>
      <c r="F101" s="494"/>
      <c r="G101" s="494"/>
      <c r="H101" s="494"/>
      <c r="I101" s="495"/>
      <c r="J101" s="21"/>
      <c r="K101" s="317"/>
      <c r="L101" s="317"/>
      <c r="M101" s="317"/>
      <c r="N101" s="317"/>
      <c r="O101" s="317"/>
      <c r="P101" s="317"/>
      <c r="Q101" s="317"/>
      <c r="R101" s="317"/>
      <c r="S101" s="317"/>
      <c r="T101" s="317"/>
      <c r="U101" s="317"/>
      <c r="V101" s="317"/>
      <c r="W101" s="317"/>
      <c r="X101" s="317"/>
      <c r="Y101" s="317"/>
      <c r="Z101" s="317"/>
      <c r="AA101" s="317"/>
      <c r="AB101" s="317"/>
      <c r="AC101" s="317"/>
      <c r="AD101" s="317"/>
      <c r="AE101" s="317"/>
      <c r="AF101" s="317"/>
      <c r="AG101" s="317"/>
      <c r="AH101" s="317"/>
      <c r="AI101" s="317"/>
      <c r="AJ101" s="317"/>
      <c r="AK101" s="317"/>
      <c r="AL101" s="317"/>
      <c r="AM101" s="317"/>
      <c r="AN101" s="317"/>
      <c r="AO101" s="317"/>
    </row>
    <row r="102" spans="1:41" s="319" customFormat="1" ht="21">
      <c r="A102" s="316"/>
      <c r="B102" s="21"/>
      <c r="C102" s="493"/>
      <c r="D102" s="494"/>
      <c r="E102" s="494"/>
      <c r="F102" s="494"/>
      <c r="G102" s="494"/>
      <c r="H102" s="494"/>
      <c r="I102" s="495"/>
      <c r="J102" s="21"/>
      <c r="K102" s="317"/>
      <c r="L102" s="317"/>
      <c r="M102" s="317"/>
      <c r="N102" s="317"/>
      <c r="O102" s="317"/>
      <c r="P102" s="317"/>
      <c r="Q102" s="317"/>
      <c r="R102" s="317"/>
      <c r="S102" s="317"/>
      <c r="T102" s="317"/>
      <c r="U102" s="317"/>
      <c r="V102" s="317"/>
      <c r="W102" s="317"/>
      <c r="X102" s="317"/>
      <c r="Y102" s="317"/>
      <c r="Z102" s="317"/>
      <c r="AA102" s="317"/>
      <c r="AB102" s="317"/>
      <c r="AC102" s="317"/>
      <c r="AD102" s="317"/>
      <c r="AE102" s="317"/>
      <c r="AF102" s="317"/>
      <c r="AG102" s="317"/>
      <c r="AH102" s="317"/>
      <c r="AI102" s="317"/>
      <c r="AJ102" s="317"/>
      <c r="AK102" s="317"/>
      <c r="AL102" s="317"/>
      <c r="AM102" s="317"/>
      <c r="AN102" s="317"/>
      <c r="AO102" s="317"/>
    </row>
    <row r="103" spans="1:41" s="319" customFormat="1" ht="21">
      <c r="A103" s="316"/>
      <c r="B103" s="21"/>
      <c r="C103" s="493"/>
      <c r="D103" s="494"/>
      <c r="E103" s="494"/>
      <c r="F103" s="494"/>
      <c r="G103" s="494"/>
      <c r="H103" s="494"/>
      <c r="I103" s="495"/>
      <c r="J103" s="21"/>
      <c r="K103" s="317"/>
      <c r="L103" s="317"/>
      <c r="M103" s="317"/>
      <c r="N103" s="317"/>
      <c r="O103" s="317"/>
      <c r="P103" s="317"/>
      <c r="Q103" s="317"/>
      <c r="R103" s="317"/>
      <c r="S103" s="317"/>
      <c r="T103" s="317"/>
      <c r="U103" s="317"/>
      <c r="V103" s="317"/>
      <c r="W103" s="317"/>
      <c r="X103" s="317"/>
      <c r="Y103" s="317"/>
      <c r="Z103" s="317"/>
      <c r="AA103" s="317"/>
      <c r="AB103" s="317"/>
      <c r="AC103" s="317"/>
      <c r="AD103" s="317"/>
      <c r="AE103" s="317"/>
      <c r="AF103" s="317"/>
      <c r="AG103" s="317"/>
      <c r="AH103" s="317"/>
      <c r="AI103" s="317"/>
      <c r="AJ103" s="317"/>
      <c r="AK103" s="317"/>
      <c r="AL103" s="317"/>
      <c r="AM103" s="317"/>
      <c r="AN103" s="317"/>
      <c r="AO103" s="317"/>
    </row>
    <row r="104" spans="1:41" s="319" customFormat="1" ht="21">
      <c r="A104" s="316"/>
      <c r="B104" s="21"/>
      <c r="C104" s="496"/>
      <c r="D104" s="497"/>
      <c r="E104" s="497"/>
      <c r="F104" s="497"/>
      <c r="G104" s="497"/>
      <c r="H104" s="497"/>
      <c r="I104" s="498"/>
      <c r="J104" s="21"/>
      <c r="K104" s="317"/>
      <c r="L104" s="317"/>
      <c r="M104" s="317"/>
      <c r="N104" s="317"/>
      <c r="O104" s="317"/>
      <c r="P104" s="317"/>
      <c r="Q104" s="317"/>
      <c r="R104" s="317"/>
      <c r="S104" s="317"/>
      <c r="T104" s="317"/>
      <c r="U104" s="317"/>
      <c r="V104" s="317"/>
      <c r="W104" s="317"/>
      <c r="X104" s="317"/>
      <c r="Y104" s="317"/>
      <c r="Z104" s="317"/>
      <c r="AA104" s="317"/>
      <c r="AB104" s="317"/>
      <c r="AC104" s="317"/>
      <c r="AD104" s="317"/>
      <c r="AE104" s="317"/>
      <c r="AF104" s="317"/>
      <c r="AG104" s="317"/>
      <c r="AH104" s="317"/>
      <c r="AI104" s="317"/>
      <c r="AJ104" s="317"/>
      <c r="AK104" s="317"/>
      <c r="AL104" s="317"/>
      <c r="AM104" s="317"/>
      <c r="AN104" s="317"/>
      <c r="AO104" s="317"/>
    </row>
    <row r="105" spans="1:41" s="319" customFormat="1" ht="21">
      <c r="A105" s="316"/>
      <c r="B105" s="21"/>
      <c r="C105" s="21"/>
      <c r="D105" s="21"/>
      <c r="E105" s="21"/>
      <c r="F105" s="21"/>
      <c r="G105" s="21"/>
      <c r="H105" s="21"/>
      <c r="I105" s="21"/>
      <c r="J105" s="21"/>
      <c r="K105" s="317"/>
      <c r="L105" s="317"/>
      <c r="M105" s="317"/>
      <c r="N105" s="317"/>
      <c r="O105" s="317"/>
      <c r="P105" s="317"/>
      <c r="Q105" s="317"/>
      <c r="R105" s="317"/>
      <c r="S105" s="317"/>
      <c r="T105" s="317"/>
      <c r="U105" s="317"/>
      <c r="V105" s="317"/>
      <c r="W105" s="317"/>
      <c r="X105" s="317"/>
      <c r="Y105" s="317"/>
      <c r="Z105" s="317"/>
      <c r="AA105" s="317"/>
      <c r="AB105" s="317"/>
      <c r="AC105" s="317"/>
      <c r="AD105" s="317"/>
      <c r="AE105" s="317"/>
      <c r="AF105" s="317"/>
      <c r="AG105" s="317"/>
      <c r="AH105" s="317"/>
      <c r="AI105" s="317"/>
      <c r="AJ105" s="317"/>
      <c r="AK105" s="317"/>
      <c r="AL105" s="317"/>
      <c r="AM105" s="317"/>
      <c r="AN105" s="317"/>
      <c r="AO105" s="317"/>
    </row>
    <row r="106" spans="1:41" s="319" customFormat="1" ht="21">
      <c r="A106" s="316"/>
      <c r="B106" s="21"/>
      <c r="C106" s="21"/>
      <c r="D106" s="21"/>
      <c r="E106" s="21"/>
      <c r="F106" s="21"/>
      <c r="G106" s="21"/>
      <c r="H106" s="21"/>
      <c r="I106" s="21"/>
      <c r="J106" s="21"/>
      <c r="K106" s="317"/>
      <c r="L106" s="317"/>
      <c r="M106" s="317"/>
      <c r="N106" s="317"/>
      <c r="O106" s="317"/>
      <c r="P106" s="317"/>
      <c r="Q106" s="317"/>
      <c r="R106" s="317"/>
      <c r="S106" s="317"/>
      <c r="T106" s="317"/>
      <c r="U106" s="317"/>
      <c r="V106" s="317"/>
      <c r="W106" s="317"/>
      <c r="X106" s="317"/>
      <c r="Y106" s="317"/>
      <c r="Z106" s="317"/>
      <c r="AA106" s="317"/>
      <c r="AB106" s="317"/>
      <c r="AC106" s="317"/>
      <c r="AD106" s="317"/>
      <c r="AE106" s="317"/>
      <c r="AF106" s="317"/>
      <c r="AG106" s="317"/>
      <c r="AH106" s="317"/>
      <c r="AI106" s="317"/>
      <c r="AJ106" s="317"/>
      <c r="AK106" s="317"/>
      <c r="AL106" s="317"/>
      <c r="AM106" s="317"/>
      <c r="AN106" s="317"/>
      <c r="AO106" s="317"/>
    </row>
    <row r="107" spans="1:41" s="316" customFormat="1" ht="25.5" customHeight="1">
      <c r="B107" s="141"/>
      <c r="C107" s="142" t="s">
        <v>152</v>
      </c>
      <c r="D107" s="143"/>
      <c r="E107" s="143"/>
      <c r="F107" s="143"/>
      <c r="G107" s="143"/>
      <c r="H107" s="143"/>
      <c r="I107" s="143"/>
      <c r="J107" s="144"/>
      <c r="L107" s="317"/>
    </row>
    <row r="108" spans="1:41" s="319" customFormat="1" ht="21">
      <c r="A108" s="316"/>
      <c r="B108" s="21"/>
      <c r="C108" s="178" t="s">
        <v>153</v>
      </c>
      <c r="D108" s="21"/>
      <c r="E108" s="21"/>
      <c r="F108" s="21"/>
      <c r="G108" s="21"/>
      <c r="H108" s="21"/>
      <c r="I108" s="21"/>
      <c r="J108" s="21"/>
      <c r="K108" s="317"/>
      <c r="L108" s="317"/>
      <c r="M108" s="317"/>
      <c r="N108" s="317"/>
      <c r="O108" s="317"/>
      <c r="P108" s="317"/>
      <c r="Q108" s="317"/>
      <c r="R108" s="317"/>
      <c r="S108" s="317"/>
      <c r="T108" s="317"/>
      <c r="U108" s="317"/>
      <c r="V108" s="317"/>
      <c r="W108" s="317"/>
      <c r="X108" s="317"/>
      <c r="Y108" s="317"/>
      <c r="Z108" s="317"/>
      <c r="AA108" s="317"/>
      <c r="AB108" s="317"/>
      <c r="AC108" s="317"/>
      <c r="AD108" s="317"/>
      <c r="AE108" s="317"/>
      <c r="AF108" s="317"/>
      <c r="AG108" s="317"/>
      <c r="AH108" s="317"/>
      <c r="AI108" s="317"/>
      <c r="AJ108" s="317"/>
      <c r="AK108" s="317"/>
      <c r="AL108" s="317"/>
      <c r="AM108" s="317"/>
      <c r="AN108" s="317"/>
      <c r="AO108" s="317"/>
    </row>
    <row r="109" spans="1:41" s="319" customFormat="1" ht="21">
      <c r="A109" s="316"/>
      <c r="B109" s="21"/>
      <c r="C109" s="179"/>
      <c r="D109" s="21"/>
      <c r="E109" s="21"/>
      <c r="F109" s="21"/>
      <c r="G109" s="21"/>
      <c r="H109" s="21"/>
      <c r="I109" s="21"/>
      <c r="J109" s="21"/>
      <c r="K109" s="317"/>
      <c r="L109" s="317"/>
      <c r="M109" s="317"/>
      <c r="N109" s="317"/>
      <c r="O109" s="317"/>
      <c r="P109" s="317"/>
      <c r="Q109" s="317"/>
      <c r="R109" s="317"/>
      <c r="S109" s="317"/>
      <c r="T109" s="317"/>
      <c r="U109" s="317"/>
      <c r="V109" s="317"/>
      <c r="W109" s="317"/>
      <c r="X109" s="317"/>
      <c r="Y109" s="317"/>
      <c r="Z109" s="317"/>
      <c r="AA109" s="317"/>
      <c r="AB109" s="317"/>
      <c r="AC109" s="317"/>
      <c r="AD109" s="317"/>
      <c r="AE109" s="317"/>
      <c r="AF109" s="317"/>
      <c r="AG109" s="317"/>
      <c r="AH109" s="317"/>
      <c r="AI109" s="317"/>
      <c r="AJ109" s="317"/>
      <c r="AK109" s="317"/>
      <c r="AL109" s="317"/>
      <c r="AM109" s="317"/>
      <c r="AN109" s="317"/>
      <c r="AO109" s="317"/>
    </row>
    <row r="110" spans="1:41" s="319" customFormat="1" ht="49.35" customHeight="1">
      <c r="A110" s="316"/>
      <c r="B110" s="21"/>
      <c r="C110" s="552" t="s">
        <v>154</v>
      </c>
      <c r="D110" s="552"/>
      <c r="E110" s="552"/>
      <c r="F110" s="552"/>
      <c r="G110" s="552"/>
      <c r="H110" s="553"/>
      <c r="I110" s="180" t="s">
        <v>155</v>
      </c>
      <c r="J110" s="21"/>
      <c r="K110" s="317"/>
      <c r="L110" s="317"/>
      <c r="M110" s="317"/>
      <c r="N110" s="317"/>
      <c r="O110" s="317"/>
      <c r="P110" s="317"/>
      <c r="Q110" s="317"/>
      <c r="R110" s="317"/>
      <c r="S110" s="317"/>
      <c r="T110" s="317"/>
      <c r="U110" s="317"/>
      <c r="V110" s="317"/>
      <c r="W110" s="317"/>
      <c r="X110" s="317"/>
      <c r="Y110" s="317"/>
      <c r="Z110" s="317"/>
      <c r="AA110" s="317"/>
      <c r="AB110" s="317"/>
      <c r="AC110" s="317"/>
      <c r="AD110" s="317"/>
      <c r="AE110" s="317"/>
      <c r="AF110" s="317"/>
      <c r="AG110" s="317"/>
      <c r="AH110" s="317"/>
      <c r="AI110" s="317"/>
      <c r="AJ110" s="317"/>
      <c r="AK110" s="317"/>
      <c r="AL110" s="317"/>
      <c r="AM110" s="317"/>
      <c r="AN110" s="317"/>
      <c r="AO110" s="317"/>
    </row>
    <row r="111" spans="1:41" s="319" customFormat="1" ht="28.5" customHeight="1">
      <c r="A111" s="316"/>
      <c r="B111" s="21"/>
      <c r="C111" s="499"/>
      <c r="D111" s="499"/>
      <c r="E111" s="499"/>
      <c r="F111" s="499"/>
      <c r="G111" s="499"/>
      <c r="H111" s="500"/>
      <c r="I111" s="189"/>
      <c r="J111" s="21"/>
      <c r="K111" s="317"/>
      <c r="L111" s="317"/>
      <c r="M111" s="317"/>
      <c r="N111" s="317"/>
      <c r="O111" s="317"/>
      <c r="P111" s="317"/>
      <c r="Q111" s="317"/>
      <c r="R111" s="317"/>
      <c r="S111" s="317"/>
      <c r="T111" s="317"/>
      <c r="U111" s="317"/>
      <c r="V111" s="317"/>
      <c r="W111" s="317"/>
      <c r="X111" s="317"/>
      <c r="Y111" s="317"/>
      <c r="Z111" s="317"/>
      <c r="AA111" s="317"/>
      <c r="AB111" s="317"/>
      <c r="AC111" s="317"/>
      <c r="AD111" s="317"/>
      <c r="AE111" s="317"/>
      <c r="AF111" s="317"/>
      <c r="AG111" s="317"/>
      <c r="AH111" s="317"/>
      <c r="AI111" s="317"/>
      <c r="AJ111" s="317"/>
      <c r="AK111" s="317"/>
      <c r="AL111" s="317"/>
      <c r="AM111" s="317"/>
      <c r="AN111" s="317"/>
      <c r="AO111" s="317"/>
    </row>
    <row r="112" spans="1:41" s="319" customFormat="1" ht="28.5" customHeight="1">
      <c r="A112" s="316"/>
      <c r="B112" s="21"/>
      <c r="C112" s="499"/>
      <c r="D112" s="499"/>
      <c r="E112" s="499"/>
      <c r="F112" s="499"/>
      <c r="G112" s="499"/>
      <c r="H112" s="500"/>
      <c r="I112" s="189"/>
      <c r="J112" s="21"/>
      <c r="K112" s="317"/>
      <c r="L112" s="317"/>
      <c r="M112" s="317"/>
      <c r="N112" s="317"/>
      <c r="O112" s="317"/>
      <c r="P112" s="317"/>
      <c r="Q112" s="317"/>
      <c r="R112" s="317"/>
      <c r="S112" s="317"/>
      <c r="T112" s="317"/>
      <c r="U112" s="317"/>
      <c r="V112" s="317"/>
      <c r="W112" s="317"/>
      <c r="X112" s="317"/>
      <c r="Y112" s="317"/>
      <c r="Z112" s="317"/>
      <c r="AA112" s="317"/>
      <c r="AB112" s="317"/>
      <c r="AC112" s="317"/>
      <c r="AD112" s="317"/>
      <c r="AE112" s="317"/>
      <c r="AF112" s="317"/>
      <c r="AG112" s="317"/>
      <c r="AH112" s="317"/>
      <c r="AI112" s="317"/>
      <c r="AJ112" s="317"/>
      <c r="AK112" s="317"/>
      <c r="AL112" s="317"/>
      <c r="AM112" s="317"/>
      <c r="AN112" s="317"/>
      <c r="AO112" s="317"/>
    </row>
    <row r="113" spans="1:41" s="319" customFormat="1" ht="28.5" customHeight="1">
      <c r="A113" s="316"/>
      <c r="B113" s="21"/>
      <c r="C113" s="499"/>
      <c r="D113" s="499"/>
      <c r="E113" s="499"/>
      <c r="F113" s="499"/>
      <c r="G113" s="499"/>
      <c r="H113" s="500"/>
      <c r="I113" s="189"/>
      <c r="J113" s="21"/>
      <c r="K113" s="317"/>
      <c r="L113" s="317"/>
      <c r="M113" s="317"/>
      <c r="N113" s="317"/>
      <c r="O113" s="317"/>
      <c r="P113" s="317"/>
      <c r="Q113" s="317"/>
      <c r="R113" s="317"/>
      <c r="S113" s="317"/>
      <c r="T113" s="317"/>
      <c r="U113" s="317"/>
      <c r="V113" s="317"/>
      <c r="W113" s="317"/>
      <c r="X113" s="317"/>
      <c r="Y113" s="317"/>
      <c r="Z113" s="317"/>
      <c r="AA113" s="317"/>
      <c r="AB113" s="317"/>
      <c r="AC113" s="317"/>
      <c r="AD113" s="317"/>
      <c r="AE113" s="317"/>
      <c r="AF113" s="317"/>
      <c r="AG113" s="317"/>
      <c r="AH113" s="317"/>
      <c r="AI113" s="317"/>
      <c r="AJ113" s="317"/>
      <c r="AK113" s="317"/>
      <c r="AL113" s="317"/>
      <c r="AM113" s="317"/>
      <c r="AN113" s="317"/>
      <c r="AO113" s="317"/>
    </row>
    <row r="114" spans="1:41" s="319" customFormat="1" ht="28.5" customHeight="1">
      <c r="A114" s="316"/>
      <c r="B114" s="21"/>
      <c r="C114" s="499"/>
      <c r="D114" s="499"/>
      <c r="E114" s="499"/>
      <c r="F114" s="499"/>
      <c r="G114" s="499"/>
      <c r="H114" s="500"/>
      <c r="I114" s="189"/>
      <c r="J114" s="21"/>
      <c r="K114" s="317"/>
      <c r="L114" s="317"/>
      <c r="M114" s="317"/>
      <c r="N114" s="317"/>
      <c r="O114" s="317"/>
      <c r="P114" s="317"/>
      <c r="Q114" s="317"/>
      <c r="R114" s="317"/>
      <c r="S114" s="317"/>
      <c r="T114" s="317"/>
      <c r="U114" s="317"/>
      <c r="V114" s="317"/>
      <c r="W114" s="317"/>
      <c r="X114" s="317"/>
      <c r="Y114" s="317"/>
      <c r="Z114" s="317"/>
      <c r="AA114" s="317"/>
      <c r="AB114" s="317"/>
      <c r="AC114" s="317"/>
      <c r="AD114" s="317"/>
      <c r="AE114" s="317"/>
      <c r="AF114" s="317"/>
      <c r="AG114" s="317"/>
      <c r="AH114" s="317"/>
      <c r="AI114" s="317"/>
      <c r="AJ114" s="317"/>
      <c r="AK114" s="317"/>
      <c r="AL114" s="317"/>
      <c r="AM114" s="317"/>
      <c r="AN114" s="317"/>
      <c r="AO114" s="317"/>
    </row>
    <row r="115" spans="1:41" s="319" customFormat="1" ht="8.65" customHeight="1">
      <c r="A115" s="316"/>
      <c r="B115" s="21"/>
      <c r="C115" s="21"/>
      <c r="D115" s="21"/>
      <c r="E115" s="21"/>
      <c r="F115" s="21"/>
      <c r="G115" s="21"/>
      <c r="H115" s="21"/>
      <c r="I115" s="21"/>
      <c r="J115" s="21"/>
      <c r="K115" s="317"/>
      <c r="L115" s="317"/>
      <c r="M115" s="317"/>
      <c r="N115" s="317"/>
      <c r="O115" s="317"/>
      <c r="P115" s="317"/>
      <c r="Q115" s="317"/>
      <c r="R115" s="317"/>
      <c r="S115" s="317"/>
      <c r="T115" s="317"/>
      <c r="U115" s="317"/>
      <c r="V115" s="317"/>
      <c r="W115" s="317"/>
      <c r="X115" s="317"/>
      <c r="Y115" s="317"/>
      <c r="Z115" s="317"/>
      <c r="AA115" s="317"/>
      <c r="AB115" s="317"/>
      <c r="AC115" s="317"/>
      <c r="AD115" s="317"/>
      <c r="AE115" s="317"/>
      <c r="AF115" s="317"/>
      <c r="AG115" s="317"/>
      <c r="AH115" s="317"/>
      <c r="AI115" s="317"/>
      <c r="AJ115" s="317"/>
      <c r="AK115" s="317"/>
      <c r="AL115" s="317"/>
      <c r="AM115" s="317"/>
      <c r="AN115" s="317"/>
      <c r="AO115" s="317"/>
    </row>
    <row r="116" spans="1:41" s="319" customFormat="1" ht="21">
      <c r="A116" s="316"/>
      <c r="B116" s="21"/>
      <c r="C116" s="179" t="s">
        <v>156</v>
      </c>
      <c r="D116" s="21"/>
      <c r="E116" s="21"/>
      <c r="F116" s="21"/>
      <c r="G116" s="21"/>
      <c r="H116" s="21"/>
      <c r="I116" s="21"/>
      <c r="J116" s="21"/>
      <c r="K116" s="317"/>
      <c r="L116" s="317"/>
      <c r="M116" s="317"/>
      <c r="N116" s="317"/>
      <c r="O116" s="317"/>
      <c r="P116" s="317"/>
      <c r="Q116" s="317"/>
      <c r="R116" s="317"/>
      <c r="S116" s="317"/>
      <c r="T116" s="317"/>
      <c r="U116" s="317"/>
      <c r="V116" s="317"/>
      <c r="W116" s="317"/>
      <c r="X116" s="317"/>
      <c r="Y116" s="317"/>
      <c r="Z116" s="317"/>
      <c r="AA116" s="317"/>
      <c r="AB116" s="317"/>
      <c r="AC116" s="317"/>
      <c r="AD116" s="317"/>
      <c r="AE116" s="317"/>
      <c r="AF116" s="317"/>
      <c r="AG116" s="317"/>
      <c r="AH116" s="317"/>
      <c r="AI116" s="317"/>
      <c r="AJ116" s="317"/>
      <c r="AK116" s="317"/>
      <c r="AL116" s="317"/>
      <c r="AM116" s="317"/>
      <c r="AN116" s="317"/>
      <c r="AO116" s="317"/>
    </row>
    <row r="117" spans="1:41" s="317" customFormat="1" ht="17.100000000000001" customHeight="1">
      <c r="B117" s="135"/>
      <c r="C117" s="181"/>
      <c r="D117" s="181"/>
      <c r="E117" s="181"/>
      <c r="F117" s="181"/>
      <c r="G117" s="181"/>
      <c r="H117" s="181"/>
      <c r="I117" s="182" t="str">
        <f ca="1">"© Salix "&amp;YEAR(NOW())</f>
        <v>© Salix 2025</v>
      </c>
      <c r="J117" s="135"/>
    </row>
    <row r="118" spans="1:41" s="317" customFormat="1" ht="15.6">
      <c r="B118" s="135"/>
      <c r="C118" s="183"/>
      <c r="D118" s="183"/>
      <c r="E118" s="183"/>
      <c r="F118" s="183"/>
      <c r="G118" s="183"/>
      <c r="H118" s="183"/>
      <c r="I118" s="183"/>
      <c r="J118" s="184"/>
    </row>
    <row r="119" spans="1:41" s="317" customFormat="1" ht="15.6">
      <c r="B119" s="135"/>
      <c r="C119" s="185"/>
      <c r="D119" s="135"/>
      <c r="E119" s="135"/>
      <c r="F119" s="135"/>
      <c r="G119" s="135"/>
      <c r="H119" s="135"/>
      <c r="I119" s="135"/>
      <c r="J119" s="186"/>
    </row>
    <row r="120" spans="1:41" s="319" customFormat="1" ht="15.6">
      <c r="A120" s="317"/>
      <c r="B120" s="317"/>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c r="AA120" s="317"/>
      <c r="AB120" s="317"/>
      <c r="AC120" s="317"/>
      <c r="AD120" s="317"/>
      <c r="AE120" s="317"/>
      <c r="AF120" s="317"/>
      <c r="AG120" s="317"/>
      <c r="AH120" s="317"/>
      <c r="AI120" s="317"/>
      <c r="AJ120" s="317"/>
      <c r="AK120" s="317"/>
      <c r="AL120" s="317"/>
      <c r="AM120" s="317"/>
      <c r="AN120" s="317"/>
      <c r="AO120" s="317"/>
    </row>
  </sheetData>
  <sheetProtection formatCells="0" formatColumns="0" formatRows="0"/>
  <dataConsolidate/>
  <mergeCells count="68">
    <mergeCell ref="C67:H67"/>
    <mergeCell ref="E70:G70"/>
    <mergeCell ref="E71:G71"/>
    <mergeCell ref="E72:G72"/>
    <mergeCell ref="C110:H110"/>
    <mergeCell ref="E73:G73"/>
    <mergeCell ref="E69:G69"/>
    <mergeCell ref="E78:G78"/>
    <mergeCell ref="E77:G77"/>
    <mergeCell ref="E75:G75"/>
    <mergeCell ref="E76:G76"/>
    <mergeCell ref="C89:I91"/>
    <mergeCell ref="C82:I82"/>
    <mergeCell ref="C80:I80"/>
    <mergeCell ref="C3:F3"/>
    <mergeCell ref="C25:I26"/>
    <mergeCell ref="D16:E16"/>
    <mergeCell ref="D28:E28"/>
    <mergeCell ref="D6:E6"/>
    <mergeCell ref="D10:E10"/>
    <mergeCell ref="D22:E22"/>
    <mergeCell ref="D20:E20"/>
    <mergeCell ref="D14:E14"/>
    <mergeCell ref="D8:E8"/>
    <mergeCell ref="D12:E12"/>
    <mergeCell ref="F16:I16"/>
    <mergeCell ref="D30:I30"/>
    <mergeCell ref="D29:E29"/>
    <mergeCell ref="D32:I32"/>
    <mergeCell ref="D33:I33"/>
    <mergeCell ref="F29:I29"/>
    <mergeCell ref="D31:E31"/>
    <mergeCell ref="C36:I36"/>
    <mergeCell ref="H37:I37"/>
    <mergeCell ref="F42:G42"/>
    <mergeCell ref="F37:G37"/>
    <mergeCell ref="H38:I38"/>
    <mergeCell ref="H41:I41"/>
    <mergeCell ref="H40:I40"/>
    <mergeCell ref="F39:G39"/>
    <mergeCell ref="F38:G38"/>
    <mergeCell ref="H39:I39"/>
    <mergeCell ref="H42:I42"/>
    <mergeCell ref="F41:G41"/>
    <mergeCell ref="F40:G40"/>
    <mergeCell ref="C66:I66"/>
    <mergeCell ref="E74:G74"/>
    <mergeCell ref="H45:I45"/>
    <mergeCell ref="C99:I104"/>
    <mergeCell ref="C114:H114"/>
    <mergeCell ref="E95:G95"/>
    <mergeCell ref="E96:G96"/>
    <mergeCell ref="C111:H111"/>
    <mergeCell ref="C112:H112"/>
    <mergeCell ref="C113:H113"/>
    <mergeCell ref="E55:F55"/>
    <mergeCell ref="D57:H57"/>
    <mergeCell ref="D62:H62"/>
    <mergeCell ref="H46:I46"/>
    <mergeCell ref="F46:G46"/>
    <mergeCell ref="E60:H60"/>
    <mergeCell ref="G59:I59"/>
    <mergeCell ref="F45:G45"/>
    <mergeCell ref="F44:G44"/>
    <mergeCell ref="F43:G43"/>
    <mergeCell ref="H43:I43"/>
    <mergeCell ref="D47:I47"/>
    <mergeCell ref="H44:I44"/>
  </mergeCells>
  <conditionalFormatting sqref="C70:C78">
    <cfRule type="expression" dxfId="157" priority="23" stopIfTrue="1">
      <formula>#REF!="Check Work Type"</formula>
    </cfRule>
  </conditionalFormatting>
  <conditionalFormatting sqref="C96">
    <cfRule type="expression" dxfId="156" priority="27" stopIfTrue="1">
      <formula>#REF!="Check Work Type"</formula>
    </cfRule>
  </conditionalFormatting>
  <conditionalFormatting sqref="C38:F38 H38">
    <cfRule type="expression" dxfId="155" priority="36" stopIfTrue="1">
      <formula>#REF!="Check Work Type"</formula>
    </cfRule>
  </conditionalFormatting>
  <conditionalFormatting sqref="D39:D46">
    <cfRule type="expression" dxfId="154" priority="14" stopIfTrue="1">
      <formula>#REF!="Check Work Type"</formula>
    </cfRule>
  </conditionalFormatting>
  <conditionalFormatting sqref="D60">
    <cfRule type="expression" dxfId="153" priority="24" stopIfTrue="1">
      <formula>#REF!="Check Work Type"</formula>
    </cfRule>
  </conditionalFormatting>
  <conditionalFormatting sqref="E39:E46">
    <cfRule type="expression" dxfId="152" priority="7">
      <formula>AND($D39=1,$E39&gt;TODAY())</formula>
    </cfRule>
    <cfRule type="cellIs" dxfId="151" priority="17" operator="equal">
      <formula>""</formula>
    </cfRule>
    <cfRule type="expression" dxfId="150" priority="18">
      <formula>AND($D39&lt;&gt;1,$E39&lt;TODAY())</formula>
    </cfRule>
  </conditionalFormatting>
  <conditionalFormatting sqref="F39:F46">
    <cfRule type="expression" dxfId="149" priority="35" stopIfTrue="1">
      <formula>#REF!="Check Work Type"</formula>
    </cfRule>
  </conditionalFormatting>
  <conditionalFormatting sqref="F16:I22">
    <cfRule type="expression" dxfId="148" priority="48">
      <formula>$D$20&lt;&gt;"New Contact"</formula>
    </cfRule>
  </conditionalFormatting>
  <conditionalFormatting sqref="G19:J22">
    <cfRule type="expression" dxfId="147" priority="50">
      <formula>$D$20&lt;&gt;"New Contact"</formula>
    </cfRule>
  </conditionalFormatting>
  <conditionalFormatting sqref="H10">
    <cfRule type="expression" dxfId="146" priority="4" stopIfTrue="1">
      <formula>#REF!="Check Work Type"</formula>
    </cfRule>
  </conditionalFormatting>
  <conditionalFormatting sqref="H12">
    <cfRule type="expression" dxfId="145" priority="1" stopIfTrue="1">
      <formula>#REF!="Check Work Type"</formula>
    </cfRule>
  </conditionalFormatting>
  <conditionalFormatting sqref="I70:I78">
    <cfRule type="expression" dxfId="144" priority="13">
      <formula>AND($I70&lt;TODAY(),$H70&lt;&gt;"Resolved",$I70&lt;&gt;"")</formula>
    </cfRule>
  </conditionalFormatting>
  <dataValidations count="7">
    <dataValidation type="date" operator="greaterThanOrEqual" allowBlank="1" showInputMessage="1" showErrorMessage="1" sqref="I111:I114" xr:uid="{D02B9C51-5FC5-4218-B54F-0855A6D9C3D0}">
      <formula1>44555</formula1>
    </dataValidation>
    <dataValidation type="textLength" operator="greaterThan" allowBlank="1" showInputMessage="1" showErrorMessage="1" sqref="D6:E6" xr:uid="{939F6717-94B2-430C-903F-3588529C0B4B}">
      <formula1>0</formula1>
    </dataValidation>
    <dataValidation type="whole" allowBlank="1" showInputMessage="1" showErrorMessage="1" sqref="D8:E8" xr:uid="{F5E951E0-3660-4F8E-B3D1-F56A79312065}">
      <formula1>0</formula1>
      <formula2>40000</formula2>
    </dataValidation>
    <dataValidation type="date" operator="greaterThanOrEqual" allowBlank="1" showInputMessage="1" showErrorMessage="1" sqref="I70:I78" xr:uid="{49859C68-266A-43A9-981F-9C55F16CA9AA}">
      <formula1>44197</formula1>
    </dataValidation>
    <dataValidation type="date" allowBlank="1" showInputMessage="1" showErrorMessage="1" sqref="D29:E29" xr:uid="{4CB636BD-DE83-4093-849B-73633AE76955}">
      <formula1>45017</formula1>
      <formula2>46508</formula2>
    </dataValidation>
    <dataValidation type="decimal" allowBlank="1" showInputMessage="1" showErrorMessage="1" sqref="D31:E31" xr:uid="{C68C940C-DA53-47D9-9CC3-7766237DAB9C}">
      <formula1>0</formula1>
      <formula2>10000000</formula2>
    </dataValidation>
    <dataValidation type="custom" operator="greaterThanOrEqual" allowBlank="1" showInputMessage="1" showErrorMessage="1" errorTitle="Invalid Date" error="If this milestone is complete then the completion date must be in the past, otherwise it must be in the future." sqref="E39:E46" xr:uid="{9B49E9C2-7F92-4C42-B2AC-1CBDC7E1D8B9}">
      <formula1>IF(J39=1,E39&lt;=TODAY(),E39&gt;TODAY())</formula1>
    </dataValidation>
  </dataValidations>
  <pageMargins left="0.70866141732283472" right="0.70866141732283472" top="0.74803149606299213" bottom="0.74803149606299213" header="0.31496062992125984" footer="0.31496062992125984"/>
  <pageSetup paperSize="9" scale="22" fitToHeight="0" orientation="landscape" r:id="rId1"/>
  <headerFooter>
    <oddHeader xml:space="preserve">&amp;L&amp;"Verdana,Italic"&amp;50&amp;K00-017Draft
</oddHeader>
  </headerFooter>
  <customProperties>
    <customPr name="GUID" r:id="rId2"/>
  </customPropertie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47" id="{46327F67-65BE-41A3-ADD3-5491A852A114}">
            <xm:f>$D$31&lt;SUMIF('Step 3 Forecast'!$D$21:$AB$21,"Actual",'Step 3 Forecast'!$D$33:$AB$33)</xm:f>
            <x14:dxf>
              <fill>
                <patternFill>
                  <bgColor rgb="FFFF5050"/>
                </patternFill>
              </fill>
            </x14:dxf>
          </x14:cfRule>
          <xm:sqref>D31</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A6D90807-2C1B-4D7A-B4D7-BA60C33BEDC2}">
          <x14:formula1>
            <xm:f>'Backing Sheet'!$E$4:$E$5</xm:f>
          </x14:formula1>
          <xm:sqref>D96 D58:D59 D55</xm:sqref>
        </x14:dataValidation>
        <x14:dataValidation type="list" allowBlank="1" showInputMessage="1" showErrorMessage="1" xr:uid="{AE644764-EDA4-4E8D-AB69-53436D1941CD}">
          <x14:formula1>
            <xm:f>'Backing Sheet'!$G$4:$G$7</xm:f>
          </x14:formula1>
          <xm:sqref>H70:H78</xm:sqref>
        </x14:dataValidation>
        <x14:dataValidation type="list" allowBlank="1" showInputMessage="1" showErrorMessage="1" xr:uid="{5D2F7735-2C1E-46B0-A46C-9D36091EA93B}">
          <x14:formula1>
            <xm:f>'Backing Sheet'!$AG$4:$AG$5</xm:f>
          </x14:formula1>
          <xm:sqref>D70:D78</xm:sqref>
        </x14:dataValidation>
        <x14:dataValidation type="list" allowBlank="1" showInputMessage="1" showErrorMessage="1" xr:uid="{1B2514B2-FEAA-44F0-B33B-16A01B4AF90A}">
          <x14:formula1>
            <xm:f>'Backing Sheet'!$A$4:$A$8</xm:f>
          </x14:formula1>
          <xm:sqref>D28:E28</xm:sqref>
        </x14:dataValidation>
        <x14:dataValidation type="list" allowBlank="1" showInputMessage="1" showErrorMessage="1" xr:uid="{F0AFAF1E-3645-4E1A-8546-68CB4600EEF4}">
          <x14:formula1>
            <xm:f>'Backing Sheet'!$P$28:$P$37</xm:f>
          </x14:formula1>
          <xm:sqref>I20</xm:sqref>
        </x14:dataValidation>
        <x14:dataValidation type="list" allowBlank="1" showInputMessage="1" showErrorMessage="1" xr:uid="{2266EFF0-0E18-4058-90C3-4673A4D979DC}">
          <x14:formula1>
            <xm:f>'MMR Creation Tables'!$AE$13:$AE$16</xm:f>
          </x14:formula1>
          <xm:sqref>D20:E20</xm:sqref>
        </x14:dataValidation>
        <x14:dataValidation type="date" operator="greaterThan" allowBlank="1" showInputMessage="1" showErrorMessage="1" errorTitle="Invalid Date" error="You must enter a date in the future." xr:uid="{819CA9B1-A7E6-4060-BE32-A8484BDFBCAA}">
          <x14:formula1>
            <xm:f>'Backing Sheet'!AB4</xm:f>
          </x14:formula1>
          <xm:sqref>D60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8A50B-D9DB-4DFE-8F56-58060B509148}">
  <sheetPr codeName="Sheet1"/>
  <dimension ref="A1:AP16"/>
  <sheetViews>
    <sheetView zoomScale="70" zoomScaleNormal="70" workbookViewId="0">
      <selection activeCell="I3" sqref="I3"/>
    </sheetView>
  </sheetViews>
  <sheetFormatPr defaultRowHeight="14.45"/>
  <cols>
    <col min="1" max="1" width="17.5703125" customWidth="1"/>
    <col min="2" max="2" width="14.5703125" customWidth="1"/>
    <col min="3" max="3" width="39.28515625" customWidth="1"/>
    <col min="4" max="5" width="38" customWidth="1"/>
    <col min="6" max="6" width="40.7109375" customWidth="1"/>
    <col min="7" max="7" width="27" customWidth="1"/>
    <col min="8" max="8" width="17.7109375" customWidth="1"/>
    <col min="9" max="10" width="34.42578125" customWidth="1"/>
    <col min="11" max="11" width="10.42578125" customWidth="1"/>
    <col min="12" max="12" width="12.28515625" customWidth="1"/>
    <col min="13" max="13" width="24" customWidth="1"/>
    <col min="14" max="14" width="19" customWidth="1"/>
    <col min="31" max="31" width="11.42578125" customWidth="1"/>
  </cols>
  <sheetData>
    <row r="1" spans="1:42">
      <c r="A1" s="291" t="s">
        <v>157</v>
      </c>
      <c r="B1" s="291" t="s">
        <v>158</v>
      </c>
      <c r="C1" s="291" t="s">
        <v>159</v>
      </c>
      <c r="D1" s="291" t="s">
        <v>160</v>
      </c>
      <c r="E1" s="291" t="s">
        <v>161</v>
      </c>
      <c r="F1" s="291" t="s">
        <v>162</v>
      </c>
      <c r="G1" s="291" t="s">
        <v>163</v>
      </c>
      <c r="H1" s="291" t="s">
        <v>164</v>
      </c>
      <c r="I1" s="291" t="s">
        <v>165</v>
      </c>
      <c r="J1" s="303" t="s">
        <v>166</v>
      </c>
      <c r="L1" s="292" t="s">
        <v>167</v>
      </c>
      <c r="M1" s="293" t="s">
        <v>168</v>
      </c>
      <c r="N1" s="293" t="s">
        <v>158</v>
      </c>
      <c r="O1" s="293" t="s">
        <v>169</v>
      </c>
      <c r="P1" s="293" t="s">
        <v>170</v>
      </c>
      <c r="Q1" s="293" t="s">
        <v>171</v>
      </c>
      <c r="R1" s="293" t="s">
        <v>172</v>
      </c>
      <c r="S1" s="293" t="s">
        <v>173</v>
      </c>
      <c r="T1" s="293" t="s">
        <v>174</v>
      </c>
      <c r="U1" s="293" t="s">
        <v>175</v>
      </c>
      <c r="V1" s="293" t="s">
        <v>176</v>
      </c>
      <c r="W1" s="293" t="s">
        <v>177</v>
      </c>
      <c r="X1" s="293" t="s">
        <v>178</v>
      </c>
      <c r="Y1" s="294" t="s">
        <v>179</v>
      </c>
      <c r="Z1" s="293" t="s">
        <v>160</v>
      </c>
      <c r="AB1" s="286" t="s">
        <v>180</v>
      </c>
      <c r="AC1" s="285" t="s">
        <v>160</v>
      </c>
      <c r="AD1" s="286" t="s">
        <v>181</v>
      </c>
      <c r="AE1" s="286" t="s">
        <v>182</v>
      </c>
      <c r="AF1" s="286" t="s">
        <v>183</v>
      </c>
      <c r="AG1" s="287" t="s">
        <v>184</v>
      </c>
      <c r="AI1" s="288" t="s">
        <v>160</v>
      </c>
      <c r="AJ1" s="289" t="s">
        <v>168</v>
      </c>
      <c r="AK1" s="289" t="s">
        <v>185</v>
      </c>
      <c r="AL1" s="289" t="s">
        <v>186</v>
      </c>
      <c r="AM1" s="289" t="s">
        <v>187</v>
      </c>
      <c r="AN1" s="289" t="s">
        <v>188</v>
      </c>
      <c r="AO1" s="289" t="s">
        <v>189</v>
      </c>
      <c r="AP1" s="290" t="s">
        <v>167</v>
      </c>
    </row>
    <row r="2" spans="1:42" ht="16.149999999999999" customHeight="1">
      <c r="F2" s="6"/>
    </row>
    <row r="3" spans="1:42">
      <c r="A3" s="192"/>
      <c r="B3" s="192"/>
      <c r="C3" s="192"/>
      <c r="D3" s="192"/>
      <c r="E3" s="192"/>
      <c r="F3" s="193"/>
      <c r="AI3" s="192"/>
      <c r="AJ3" s="192"/>
      <c r="AK3" s="192"/>
      <c r="AL3" s="192"/>
      <c r="AM3" s="193"/>
      <c r="AN3" s="192"/>
    </row>
    <row r="4" spans="1:42">
      <c r="A4" s="192"/>
      <c r="B4" s="192"/>
      <c r="C4" s="192"/>
      <c r="D4" s="192"/>
      <c r="E4" s="192"/>
      <c r="F4" s="193"/>
    </row>
    <row r="5" spans="1:42">
      <c r="A5" s="192"/>
      <c r="B5" s="192"/>
      <c r="C5" s="192"/>
      <c r="D5" s="192"/>
      <c r="E5" s="192"/>
      <c r="F5" s="193"/>
    </row>
    <row r="6" spans="1:42">
      <c r="A6" s="192"/>
      <c r="B6" s="192"/>
      <c r="C6" s="192"/>
      <c r="D6" s="192"/>
      <c r="E6" s="192"/>
      <c r="F6" s="193"/>
    </row>
    <row r="10" spans="1:42">
      <c r="A10" s="192"/>
      <c r="B10" s="192"/>
      <c r="C10" s="192"/>
      <c r="D10" s="192"/>
      <c r="E10" s="192"/>
      <c r="F10" s="193"/>
    </row>
    <row r="11" spans="1:42">
      <c r="AE11" s="295" t="str" cm="1">
        <f t="array" ref="AE11">IF(Contacts_Creation_Table[Authorising Official]=""," ",Contacts_Creation_Table[Authorising Official])</f>
        <v xml:space="preserve"> </v>
      </c>
      <c r="AF11" s="295" t="str" cm="1">
        <f t="array" ref="AF11">IF(Contacts_Creation_Table[Contact Person]=""," ",Contacts_Creation_Table[Contact Person])</f>
        <v xml:space="preserve"> </v>
      </c>
      <c r="AG11" s="295" t="str" cm="1">
        <f t="array" ref="AG11">IF(Contacts_Creation_Table[Chief Financial Officer]=""," ",Contacts_Creation_Table[Chief Financial Officer])</f>
        <v xml:space="preserve"> </v>
      </c>
    </row>
    <row r="12" spans="1:42" ht="15" thickBot="1"/>
    <row r="13" spans="1:42">
      <c r="AE13" s="296" t="s">
        <v>190</v>
      </c>
    </row>
    <row r="14" spans="1:42">
      <c r="AE14" s="297" t="str" cm="1">
        <f t="array" ref="AE14:AE16">TRANSPOSE(AE11:AG11)</f>
        <v xml:space="preserve"> </v>
      </c>
    </row>
    <row r="15" spans="1:42">
      <c r="AE15" s="297" t="str">
        <v xml:space="preserve"> </v>
      </c>
    </row>
    <row r="16" spans="1:42" ht="15" thickBot="1">
      <c r="AE16" s="298" t="str">
        <v xml:space="preserve"> </v>
      </c>
    </row>
  </sheetData>
  <phoneticPr fontId="54" type="noConversion"/>
  <pageMargins left="0.7" right="0.7" top="0.75" bottom="0.75" header="0.3" footer="0.3"/>
  <customProperties>
    <customPr name="GUID" r:id="rId1"/>
  </customProperties>
  <tableParts count="4">
    <tablePart r:id="rId2"/>
    <tablePart r:id="rId3"/>
    <tablePart r:id="rId4"/>
    <tablePart r:id="rId5"/>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1ADEF-0FF7-465B-AD41-6513778C5442}">
  <sheetPr codeName="Sheet2">
    <tabColor theme="4"/>
    <pageSetUpPr fitToPage="1"/>
  </sheetPr>
  <dimension ref="A1:V16"/>
  <sheetViews>
    <sheetView zoomScale="80" zoomScaleNormal="80" workbookViewId="0">
      <selection activeCell="J9" sqref="J9"/>
    </sheetView>
  </sheetViews>
  <sheetFormatPr defaultColWidth="9.42578125" defaultRowHeight="14.45"/>
  <cols>
    <col min="1" max="1" width="3.42578125" style="321" customWidth="1"/>
    <col min="2" max="2" width="0.140625" style="82" hidden="1" customWidth="1"/>
    <col min="3" max="3" width="13.42578125" style="82" hidden="1" customWidth="1"/>
    <col min="4" max="4" width="14" style="321" bestFit="1" customWidth="1"/>
    <col min="5" max="5" width="22.7109375" style="321" bestFit="1" customWidth="1"/>
    <col min="6" max="6" width="58.28515625" style="321" customWidth="1"/>
    <col min="7" max="7" width="14.5703125" style="321" bestFit="1" customWidth="1"/>
    <col min="8" max="8" width="23.7109375" style="321" customWidth="1"/>
    <col min="9" max="9" width="22.28515625" style="321" customWidth="1"/>
    <col min="10" max="10" width="38.42578125" style="321" customWidth="1"/>
    <col min="11" max="11" width="20.28515625" style="321" bestFit="1" customWidth="1"/>
    <col min="12" max="12" width="44.28515625" style="321" customWidth="1"/>
    <col min="13" max="13" width="15.28515625" style="321" customWidth="1"/>
    <col min="14" max="14" width="14.5703125" style="321" customWidth="1"/>
    <col min="15" max="16384" width="9.42578125" style="321"/>
  </cols>
  <sheetData>
    <row r="1" spans="1:22">
      <c r="B1" s="321"/>
      <c r="C1" s="321"/>
    </row>
    <row r="2" spans="1:22" s="319" customFormat="1" ht="13.5">
      <c r="B2" s="22"/>
      <c r="C2" s="22"/>
      <c r="D2" s="22"/>
      <c r="E2" s="22"/>
      <c r="F2" s="22"/>
      <c r="G2" s="22"/>
      <c r="H2" s="22"/>
      <c r="I2" s="22"/>
      <c r="J2" s="22"/>
      <c r="K2" s="22"/>
      <c r="L2" s="22"/>
      <c r="S2" s="336"/>
      <c r="T2" s="336"/>
    </row>
    <row r="3" spans="1:22" s="313" customFormat="1" ht="61.15" customHeight="1">
      <c r="A3" s="322"/>
      <c r="B3" s="136"/>
      <c r="C3" s="138"/>
      <c r="D3" s="559" t="s">
        <v>191</v>
      </c>
      <c r="E3" s="559"/>
      <c r="F3" s="559"/>
      <c r="G3" s="559"/>
      <c r="H3" s="559"/>
      <c r="I3" s="559"/>
      <c r="J3" s="559"/>
      <c r="K3" s="559"/>
      <c r="L3" s="559"/>
      <c r="M3" s="337"/>
      <c r="N3" s="337"/>
      <c r="O3" s="338"/>
      <c r="P3" s="338"/>
      <c r="Q3" s="339"/>
      <c r="R3" s="322"/>
      <c r="S3" s="322"/>
      <c r="T3" s="322"/>
      <c r="U3" s="322"/>
      <c r="V3" s="322"/>
    </row>
    <row r="4" spans="1:22" s="313" customFormat="1" ht="27" customHeight="1" thickBot="1">
      <c r="A4" s="322"/>
      <c r="B4" s="138"/>
      <c r="C4" s="138"/>
      <c r="D4" s="138"/>
      <c r="E4" s="138"/>
      <c r="F4" s="257"/>
      <c r="G4" s="138"/>
      <c r="H4" s="138"/>
      <c r="I4" s="138"/>
      <c r="J4" s="138"/>
      <c r="K4" s="138"/>
      <c r="L4" s="138"/>
      <c r="M4" s="340"/>
      <c r="N4" s="340"/>
      <c r="O4" s="338"/>
      <c r="P4" s="338"/>
      <c r="Q4" s="339"/>
      <c r="R4" s="322"/>
      <c r="S4" s="322"/>
      <c r="T4" s="322"/>
      <c r="U4" s="322"/>
      <c r="V4" s="322"/>
    </row>
    <row r="5" spans="1:22" ht="48.6" customHeight="1" thickBot="1">
      <c r="B5" s="215" t="s">
        <v>179</v>
      </c>
      <c r="C5" s="244" t="s">
        <v>192</v>
      </c>
      <c r="D5" s="251" t="s">
        <v>193</v>
      </c>
      <c r="E5" s="252" t="s">
        <v>194</v>
      </c>
      <c r="F5" s="252" t="s">
        <v>170</v>
      </c>
      <c r="G5" s="252" t="s">
        <v>195</v>
      </c>
      <c r="H5" s="252" t="s">
        <v>196</v>
      </c>
      <c r="I5" s="252" t="s">
        <v>197</v>
      </c>
      <c r="J5" s="252" t="s">
        <v>177</v>
      </c>
      <c r="K5" s="252" t="s">
        <v>198</v>
      </c>
      <c r="L5" s="253" t="s">
        <v>199</v>
      </c>
      <c r="O5" s="341"/>
      <c r="P5" s="327"/>
    </row>
    <row r="6" spans="1:22" ht="32.25" customHeight="1">
      <c r="B6" s="199"/>
      <c r="C6" s="199"/>
      <c r="D6" s="254"/>
      <c r="E6" s="200"/>
      <c r="F6" s="201"/>
      <c r="G6" s="202"/>
      <c r="H6" s="203"/>
      <c r="I6" s="204"/>
      <c r="J6" s="250"/>
      <c r="K6" s="205"/>
      <c r="L6" s="266"/>
      <c r="O6" s="341"/>
      <c r="P6" s="327"/>
    </row>
    <row r="7" spans="1:22">
      <c r="D7" s="323"/>
      <c r="E7" s="323"/>
      <c r="F7" s="323"/>
      <c r="G7" s="324"/>
    </row>
    <row r="8" spans="1:22">
      <c r="D8" s="325"/>
      <c r="E8" s="325"/>
      <c r="F8" s="325"/>
      <c r="G8" s="326"/>
      <c r="H8" s="327"/>
    </row>
    <row r="9" spans="1:22">
      <c r="D9" s="328"/>
      <c r="E9" s="328"/>
      <c r="F9" s="328"/>
      <c r="G9" s="326"/>
      <c r="H9" s="327"/>
    </row>
    <row r="10" spans="1:22">
      <c r="D10" s="329"/>
      <c r="E10" s="329"/>
      <c r="F10" s="329"/>
      <c r="G10" s="326"/>
      <c r="H10" s="327"/>
    </row>
    <row r="11" spans="1:22">
      <c r="D11" s="330"/>
      <c r="E11" s="330"/>
      <c r="F11" s="330"/>
      <c r="G11" s="326"/>
      <c r="H11" s="327"/>
    </row>
    <row r="12" spans="1:22">
      <c r="D12" s="331"/>
      <c r="E12" s="331"/>
      <c r="F12" s="331"/>
      <c r="G12" s="326"/>
      <c r="H12" s="327"/>
    </row>
    <row r="13" spans="1:22">
      <c r="D13" s="332"/>
      <c r="E13" s="332"/>
      <c r="F13" s="332"/>
      <c r="G13" s="326"/>
      <c r="H13" s="327"/>
    </row>
    <row r="14" spans="1:22">
      <c r="D14" s="333"/>
      <c r="E14" s="333"/>
      <c r="F14" s="333"/>
      <c r="G14" s="326"/>
      <c r="H14" s="327"/>
      <c r="I14" s="327"/>
    </row>
    <row r="15" spans="1:22">
      <c r="D15" s="334"/>
      <c r="E15" s="334"/>
      <c r="F15" s="334"/>
      <c r="H15" s="326"/>
      <c r="I15" s="327"/>
    </row>
    <row r="16" spans="1:22">
      <c r="D16" s="335"/>
      <c r="E16" s="335"/>
      <c r="F16" s="335"/>
      <c r="H16" s="326"/>
      <c r="I16" s="327"/>
    </row>
  </sheetData>
  <sheetProtection formatCells="0" formatColumns="0" formatRows="0"/>
  <mergeCells count="1">
    <mergeCell ref="D3:L3"/>
  </mergeCells>
  <phoneticPr fontId="54" type="noConversion"/>
  <pageMargins left="0.70866141732283472" right="0.70866141732283472" top="0.74803149606299213" bottom="0.74803149606299213" header="0.31496062992125984" footer="0.31496062992125984"/>
  <pageSetup paperSize="9" scale="35" fitToHeight="0" orientation="landscape" r:id="rId1"/>
  <headerFooter>
    <oddHeader xml:space="preserve">&amp;L&amp;"Verdana,Italic"&amp;50&amp;K00-017Draft
</oddHeader>
  </headerFooter>
  <customProperties>
    <customPr name="GUID" r:id="rId2"/>
  </customProperties>
  <drawing r:id="rId3"/>
  <legacyDrawing r:id="rId4"/>
  <tableParts count="1">
    <tablePart r:id="rId5"/>
  </tableParts>
  <extLst>
    <ext xmlns:x14="http://schemas.microsoft.com/office/spreadsheetml/2009/9/main" uri="{CCE6A557-97BC-4b89-ADB6-D9C93CAAB3DF}">
      <x14:dataValidations xmlns:xm="http://schemas.microsoft.com/office/excel/2006/main" count="1">
        <x14:dataValidation type="list" allowBlank="1" showInputMessage="1" showErrorMessage="1" xr:uid="{D82D0720-9C78-488B-85E4-B2C117B16FBD}">
          <x14:formula1>
            <xm:f>'Backing Sheet'!$Y$4:$Y$13</xm:f>
          </x14:formula1>
          <xm:sqref>K6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60A60-FC6A-462F-97FC-29FD5299861B}">
  <sheetPr codeName="Sheet9">
    <tabColor theme="6" tint="0.39997558519241921"/>
    <pageSetUpPr fitToPage="1"/>
  </sheetPr>
  <dimension ref="B1:M131"/>
  <sheetViews>
    <sheetView workbookViewId="0">
      <selection activeCell="H11" sqref="H11"/>
    </sheetView>
  </sheetViews>
  <sheetFormatPr defaultColWidth="8.7109375" defaultRowHeight="14.45"/>
  <cols>
    <col min="1" max="1" width="2.7109375" style="312" customWidth="1"/>
    <col min="2" max="2" width="3.28515625" style="312" customWidth="1"/>
    <col min="3" max="3" width="10.42578125" style="312" hidden="1" customWidth="1"/>
    <col min="4" max="4" width="23.42578125" style="312" hidden="1" customWidth="1"/>
    <col min="5" max="5" width="36.28515625" style="312" customWidth="1"/>
    <col min="6" max="6" width="40.42578125" style="312" customWidth="1"/>
    <col min="7" max="7" width="27.5703125" style="312" customWidth="1"/>
    <col min="8" max="8" width="36.28515625" style="312" customWidth="1"/>
    <col min="9" max="9" width="23.5703125" style="312" customWidth="1"/>
    <col min="10" max="10" width="46.7109375" style="312" customWidth="1"/>
    <col min="11" max="11" width="14.7109375" style="312" hidden="1" customWidth="1"/>
    <col min="12" max="12" width="13.5703125" style="312" hidden="1" customWidth="1"/>
    <col min="13" max="13" width="8.28515625" style="312" customWidth="1"/>
    <col min="14" max="14" width="19.42578125" style="312" bestFit="1" customWidth="1"/>
    <col min="15" max="16384" width="8.7109375" style="312"/>
  </cols>
  <sheetData>
    <row r="1" spans="2:13" s="316" customFormat="1" ht="21"/>
    <row r="2" spans="2:13" ht="68.099999999999994" customHeight="1">
      <c r="B2" s="270"/>
      <c r="C2" s="133"/>
      <c r="D2" s="133"/>
      <c r="E2" s="561" t="s">
        <v>200</v>
      </c>
      <c r="F2" s="561"/>
      <c r="G2" s="561"/>
      <c r="H2" s="561"/>
      <c r="I2" s="271"/>
      <c r="J2" s="271"/>
      <c r="K2" s="272"/>
      <c r="L2" s="272"/>
      <c r="M2" s="53"/>
    </row>
    <row r="3" spans="2:13" ht="7.15" customHeight="1">
      <c r="B3" s="270"/>
      <c r="C3" s="133"/>
      <c r="D3" s="133"/>
      <c r="E3" s="138"/>
      <c r="F3" s="138"/>
      <c r="G3" s="138"/>
      <c r="H3" s="138"/>
      <c r="I3" s="273"/>
      <c r="J3" s="273"/>
      <c r="K3" s="274"/>
      <c r="L3" s="273"/>
      <c r="M3" s="53"/>
    </row>
    <row r="4" spans="2:13" ht="14.65" customHeight="1">
      <c r="B4" s="275"/>
      <c r="C4" s="134"/>
      <c r="D4" s="134"/>
      <c r="E4" s="560" t="s">
        <v>201</v>
      </c>
      <c r="F4" s="560"/>
      <c r="G4" s="560"/>
      <c r="H4" s="560"/>
      <c r="I4" s="560"/>
      <c r="J4" s="560"/>
      <c r="K4" s="274"/>
      <c r="L4" s="53"/>
      <c r="M4" s="53"/>
    </row>
    <row r="5" spans="2:13" ht="21">
      <c r="B5" s="270"/>
      <c r="C5" s="133"/>
      <c r="D5" s="133"/>
      <c r="E5" s="560"/>
      <c r="F5" s="560"/>
      <c r="G5" s="560"/>
      <c r="H5" s="560"/>
      <c r="I5" s="560"/>
      <c r="J5" s="560"/>
      <c r="K5" s="274"/>
      <c r="L5" s="53"/>
      <c r="M5" s="53"/>
    </row>
    <row r="6" spans="2:13" ht="21">
      <c r="B6" s="270"/>
      <c r="C6" s="133"/>
      <c r="D6" s="133"/>
      <c r="E6" s="560"/>
      <c r="F6" s="560"/>
      <c r="G6" s="560"/>
      <c r="H6" s="560"/>
      <c r="I6" s="560"/>
      <c r="J6" s="560"/>
      <c r="K6" s="274"/>
      <c r="L6" s="53"/>
      <c r="M6" s="53"/>
    </row>
    <row r="7" spans="2:13" ht="27" customHeight="1">
      <c r="B7" s="270"/>
      <c r="C7" s="276" t="s">
        <v>160</v>
      </c>
      <c r="D7" s="276" t="s">
        <v>202</v>
      </c>
      <c r="E7" s="277" t="s">
        <v>203</v>
      </c>
      <c r="F7" s="258" t="s">
        <v>204</v>
      </c>
      <c r="G7" s="259" t="s">
        <v>205</v>
      </c>
      <c r="H7" s="260" t="s">
        <v>206</v>
      </c>
      <c r="I7" s="261" t="s">
        <v>189</v>
      </c>
      <c r="J7" s="258" t="s">
        <v>207</v>
      </c>
      <c r="K7" s="306" t="s">
        <v>208</v>
      </c>
      <c r="L7" s="307" t="s">
        <v>209</v>
      </c>
      <c r="M7" s="53"/>
    </row>
    <row r="8" spans="2:13" ht="21">
      <c r="B8" s="270"/>
      <c r="C8" s="278"/>
      <c r="D8" s="279"/>
      <c r="E8" s="262"/>
      <c r="F8" s="264"/>
      <c r="G8" s="263"/>
      <c r="H8" s="265"/>
      <c r="I8" s="224"/>
      <c r="J8" s="224"/>
      <c r="K8" s="274"/>
      <c r="L8" s="274"/>
      <c r="M8" s="280"/>
    </row>
    <row r="9" spans="2:13" ht="15.6" customHeight="1">
      <c r="B9" s="270"/>
      <c r="C9" s="133"/>
      <c r="D9" s="133"/>
      <c r="E9" s="22"/>
      <c r="F9" s="22"/>
      <c r="G9" s="22"/>
      <c r="H9" s="22"/>
      <c r="I9" s="22"/>
      <c r="J9" s="22"/>
      <c r="K9" s="22"/>
      <c r="L9" s="22"/>
      <c r="M9" s="53"/>
    </row>
    <row r="10" spans="2:13" ht="21">
      <c r="B10" s="316"/>
      <c r="C10" s="316"/>
      <c r="D10" s="316"/>
    </row>
    <row r="11" spans="2:13" ht="21">
      <c r="B11" s="316"/>
      <c r="C11" s="316"/>
      <c r="D11" s="316"/>
    </row>
    <row r="12" spans="2:13" ht="21">
      <c r="B12" s="316"/>
      <c r="C12" s="316"/>
      <c r="D12" s="316"/>
    </row>
    <row r="13" spans="2:13" ht="21">
      <c r="B13" s="316"/>
      <c r="C13" s="316"/>
      <c r="D13" s="316"/>
    </row>
    <row r="14" spans="2:13" ht="21">
      <c r="B14" s="316"/>
      <c r="C14" s="316"/>
      <c r="D14" s="316"/>
    </row>
    <row r="15" spans="2:13" ht="21">
      <c r="B15" s="316"/>
      <c r="C15" s="316"/>
      <c r="D15" s="316"/>
    </row>
    <row r="16" spans="2:13" ht="21">
      <c r="B16" s="316"/>
      <c r="C16" s="316"/>
      <c r="D16" s="316"/>
    </row>
    <row r="17" spans="2:4" ht="21">
      <c r="B17" s="316"/>
      <c r="C17" s="316"/>
      <c r="D17" s="316"/>
    </row>
    <row r="18" spans="2:4" ht="21">
      <c r="B18" s="316"/>
      <c r="C18" s="316"/>
      <c r="D18" s="316"/>
    </row>
    <row r="19" spans="2:4" ht="21">
      <c r="B19" s="316"/>
      <c r="C19" s="316"/>
      <c r="D19" s="316"/>
    </row>
    <row r="20" spans="2:4" ht="21">
      <c r="B20" s="316"/>
      <c r="C20" s="316"/>
      <c r="D20" s="316"/>
    </row>
    <row r="21" spans="2:4" ht="21">
      <c r="B21" s="316"/>
      <c r="C21" s="316"/>
      <c r="D21" s="316"/>
    </row>
    <row r="22" spans="2:4" ht="21">
      <c r="B22" s="316"/>
      <c r="C22" s="316"/>
      <c r="D22" s="316"/>
    </row>
    <row r="23" spans="2:4" ht="21">
      <c r="B23" s="316"/>
      <c r="C23" s="316"/>
      <c r="D23" s="316"/>
    </row>
    <row r="24" spans="2:4" ht="21">
      <c r="B24" s="316"/>
      <c r="C24" s="316"/>
      <c r="D24" s="316"/>
    </row>
    <row r="25" spans="2:4" ht="21">
      <c r="B25" s="316"/>
      <c r="C25" s="316"/>
      <c r="D25" s="316"/>
    </row>
    <row r="26" spans="2:4" ht="21">
      <c r="B26" s="316"/>
      <c r="C26" s="316"/>
      <c r="D26" s="316"/>
    </row>
    <row r="27" spans="2:4" ht="21">
      <c r="B27" s="316"/>
      <c r="C27" s="316"/>
      <c r="D27" s="316"/>
    </row>
    <row r="28" spans="2:4" ht="21">
      <c r="B28" s="316"/>
      <c r="C28" s="316"/>
      <c r="D28" s="316"/>
    </row>
    <row r="29" spans="2:4" ht="21">
      <c r="B29" s="316"/>
      <c r="C29" s="316"/>
      <c r="D29" s="316"/>
    </row>
    <row r="30" spans="2:4" ht="21">
      <c r="B30" s="316"/>
      <c r="C30" s="316"/>
      <c r="D30" s="316"/>
    </row>
    <row r="31" spans="2:4" ht="21">
      <c r="B31" s="316"/>
      <c r="C31" s="316"/>
      <c r="D31" s="316"/>
    </row>
    <row r="32" spans="2:4" ht="21">
      <c r="B32" s="316"/>
      <c r="C32" s="316"/>
      <c r="D32" s="316"/>
    </row>
    <row r="33" spans="2:4" ht="21">
      <c r="B33" s="316"/>
      <c r="C33" s="316"/>
      <c r="D33" s="316"/>
    </row>
    <row r="34" spans="2:4" ht="21">
      <c r="B34" s="316"/>
      <c r="C34" s="316"/>
      <c r="D34" s="316"/>
    </row>
    <row r="35" spans="2:4" ht="21">
      <c r="B35" s="316"/>
      <c r="C35" s="316"/>
      <c r="D35" s="316"/>
    </row>
    <row r="36" spans="2:4" ht="21">
      <c r="B36" s="316"/>
      <c r="C36" s="316"/>
      <c r="D36" s="316"/>
    </row>
    <row r="37" spans="2:4" ht="21">
      <c r="B37" s="316"/>
      <c r="C37" s="316"/>
      <c r="D37" s="316"/>
    </row>
    <row r="38" spans="2:4" ht="21">
      <c r="B38" s="316"/>
      <c r="C38" s="316"/>
      <c r="D38" s="316"/>
    </row>
    <row r="39" spans="2:4" ht="21">
      <c r="B39" s="316"/>
      <c r="C39" s="316"/>
      <c r="D39" s="316"/>
    </row>
    <row r="40" spans="2:4" ht="21">
      <c r="B40" s="316"/>
      <c r="C40" s="316"/>
      <c r="D40" s="316"/>
    </row>
    <row r="41" spans="2:4" ht="21">
      <c r="B41" s="316"/>
      <c r="C41" s="316"/>
      <c r="D41" s="316"/>
    </row>
    <row r="42" spans="2:4" ht="21">
      <c r="B42" s="316"/>
      <c r="C42" s="316"/>
      <c r="D42" s="316"/>
    </row>
    <row r="43" spans="2:4" ht="21">
      <c r="B43" s="316"/>
      <c r="C43" s="316"/>
      <c r="D43" s="316"/>
    </row>
    <row r="44" spans="2:4" ht="21">
      <c r="B44" s="316"/>
      <c r="C44" s="316"/>
      <c r="D44" s="316"/>
    </row>
    <row r="45" spans="2:4" ht="21">
      <c r="B45" s="316"/>
      <c r="C45" s="316"/>
      <c r="D45" s="316"/>
    </row>
    <row r="46" spans="2:4" ht="21">
      <c r="B46" s="316"/>
      <c r="C46" s="316"/>
      <c r="D46" s="316"/>
    </row>
    <row r="47" spans="2:4" ht="21">
      <c r="B47" s="316"/>
      <c r="C47" s="316"/>
      <c r="D47" s="316"/>
    </row>
    <row r="48" spans="2:4" ht="21">
      <c r="B48" s="316"/>
      <c r="C48" s="316"/>
      <c r="D48" s="316"/>
    </row>
    <row r="49" spans="2:4" ht="21">
      <c r="B49" s="316"/>
      <c r="C49" s="316"/>
      <c r="D49" s="316"/>
    </row>
    <row r="50" spans="2:4" ht="21">
      <c r="B50" s="316"/>
      <c r="C50" s="316"/>
      <c r="D50" s="316"/>
    </row>
    <row r="51" spans="2:4" ht="21">
      <c r="B51" s="316"/>
      <c r="C51" s="316"/>
      <c r="D51" s="316"/>
    </row>
    <row r="52" spans="2:4" ht="21">
      <c r="B52" s="316"/>
      <c r="C52" s="316"/>
      <c r="D52" s="316"/>
    </row>
    <row r="53" spans="2:4" ht="21">
      <c r="B53" s="316"/>
      <c r="C53" s="316"/>
      <c r="D53" s="316"/>
    </row>
    <row r="54" spans="2:4" ht="21">
      <c r="B54" s="316"/>
      <c r="C54" s="316"/>
      <c r="D54" s="316"/>
    </row>
    <row r="55" spans="2:4" ht="21">
      <c r="B55" s="316"/>
      <c r="C55" s="316"/>
      <c r="D55" s="316"/>
    </row>
    <row r="56" spans="2:4" ht="21">
      <c r="B56" s="316"/>
      <c r="C56" s="316"/>
      <c r="D56" s="316"/>
    </row>
    <row r="57" spans="2:4" ht="21">
      <c r="B57" s="316"/>
      <c r="C57" s="316"/>
      <c r="D57" s="316"/>
    </row>
    <row r="58" spans="2:4" ht="21">
      <c r="B58" s="316"/>
      <c r="C58" s="316"/>
      <c r="D58" s="316"/>
    </row>
    <row r="59" spans="2:4" ht="21">
      <c r="B59" s="316"/>
      <c r="C59" s="316"/>
      <c r="D59" s="316"/>
    </row>
    <row r="60" spans="2:4" ht="21">
      <c r="B60" s="316"/>
      <c r="C60" s="316"/>
      <c r="D60" s="316"/>
    </row>
    <row r="61" spans="2:4" ht="21">
      <c r="B61" s="316"/>
      <c r="C61" s="316"/>
      <c r="D61" s="316"/>
    </row>
    <row r="62" spans="2:4" ht="21">
      <c r="B62" s="316"/>
      <c r="C62" s="316"/>
      <c r="D62" s="316"/>
    </row>
    <row r="63" spans="2:4" ht="21">
      <c r="B63" s="316"/>
      <c r="C63" s="316"/>
      <c r="D63" s="316"/>
    </row>
    <row r="64" spans="2:4" ht="21">
      <c r="B64" s="316"/>
      <c r="C64" s="316"/>
      <c r="D64" s="316"/>
    </row>
    <row r="65" spans="2:4" ht="21">
      <c r="B65" s="316"/>
      <c r="C65" s="316"/>
      <c r="D65" s="316"/>
    </row>
    <row r="66" spans="2:4" ht="21">
      <c r="B66" s="316"/>
      <c r="C66" s="316"/>
      <c r="D66" s="316"/>
    </row>
    <row r="67" spans="2:4" ht="21">
      <c r="B67" s="316"/>
      <c r="C67" s="316"/>
      <c r="D67" s="316"/>
    </row>
    <row r="68" spans="2:4" ht="21">
      <c r="B68" s="316"/>
      <c r="C68" s="316"/>
      <c r="D68" s="316"/>
    </row>
    <row r="69" spans="2:4" ht="21">
      <c r="B69" s="316"/>
      <c r="C69" s="316"/>
      <c r="D69" s="316"/>
    </row>
    <row r="70" spans="2:4" ht="21">
      <c r="B70" s="316"/>
      <c r="C70" s="316"/>
      <c r="D70" s="316"/>
    </row>
    <row r="71" spans="2:4" ht="21">
      <c r="B71" s="316"/>
      <c r="C71" s="316"/>
      <c r="D71" s="316"/>
    </row>
    <row r="72" spans="2:4" ht="21">
      <c r="B72" s="316"/>
      <c r="C72" s="316"/>
      <c r="D72" s="316"/>
    </row>
    <row r="73" spans="2:4" ht="21">
      <c r="B73" s="316"/>
      <c r="C73" s="316"/>
      <c r="D73" s="316"/>
    </row>
    <row r="74" spans="2:4" ht="21">
      <c r="B74" s="316"/>
      <c r="C74" s="316"/>
      <c r="D74" s="316"/>
    </row>
    <row r="75" spans="2:4" ht="21">
      <c r="B75" s="316"/>
      <c r="C75" s="316"/>
      <c r="D75" s="316"/>
    </row>
    <row r="76" spans="2:4" ht="21">
      <c r="B76" s="316"/>
      <c r="C76" s="316"/>
      <c r="D76" s="316"/>
    </row>
    <row r="77" spans="2:4" ht="21">
      <c r="B77" s="316"/>
      <c r="C77" s="316"/>
      <c r="D77" s="316"/>
    </row>
    <row r="78" spans="2:4" ht="21">
      <c r="B78" s="316"/>
      <c r="C78" s="316"/>
      <c r="D78" s="316"/>
    </row>
    <row r="79" spans="2:4" ht="21">
      <c r="B79" s="316"/>
      <c r="C79" s="316"/>
      <c r="D79" s="316"/>
    </row>
    <row r="80" spans="2:4" ht="21">
      <c r="B80" s="316"/>
      <c r="C80" s="316"/>
      <c r="D80" s="316"/>
    </row>
    <row r="81" spans="2:4" ht="21">
      <c r="B81" s="316"/>
      <c r="C81" s="316"/>
      <c r="D81" s="316"/>
    </row>
    <row r="82" spans="2:4" ht="21">
      <c r="B82" s="316"/>
      <c r="C82" s="316"/>
      <c r="D82" s="316"/>
    </row>
    <row r="83" spans="2:4" ht="21">
      <c r="B83" s="316"/>
      <c r="C83" s="316"/>
      <c r="D83" s="316"/>
    </row>
    <row r="84" spans="2:4" ht="21">
      <c r="B84" s="316"/>
      <c r="C84" s="316"/>
      <c r="D84" s="316"/>
    </row>
    <row r="85" spans="2:4" ht="21">
      <c r="B85" s="316"/>
      <c r="C85" s="316"/>
      <c r="D85" s="316"/>
    </row>
    <row r="86" spans="2:4" ht="21">
      <c r="B86" s="316"/>
      <c r="C86" s="316"/>
      <c r="D86" s="316"/>
    </row>
    <row r="87" spans="2:4" ht="21">
      <c r="B87" s="316"/>
      <c r="C87" s="316"/>
      <c r="D87" s="316"/>
    </row>
    <row r="88" spans="2:4" ht="21">
      <c r="B88" s="316"/>
      <c r="C88" s="316"/>
      <c r="D88" s="316"/>
    </row>
    <row r="89" spans="2:4" ht="21">
      <c r="B89" s="316"/>
      <c r="C89" s="316"/>
      <c r="D89" s="316"/>
    </row>
    <row r="90" spans="2:4" ht="21">
      <c r="B90" s="316"/>
      <c r="C90" s="316"/>
      <c r="D90" s="316"/>
    </row>
    <row r="91" spans="2:4" ht="21">
      <c r="B91" s="316"/>
      <c r="C91" s="316"/>
      <c r="D91" s="316"/>
    </row>
    <row r="92" spans="2:4" ht="21">
      <c r="B92" s="316"/>
      <c r="C92" s="316"/>
      <c r="D92" s="316"/>
    </row>
    <row r="93" spans="2:4" ht="21">
      <c r="B93" s="316"/>
      <c r="C93" s="316"/>
      <c r="D93" s="316"/>
    </row>
    <row r="94" spans="2:4" ht="21">
      <c r="B94" s="316"/>
      <c r="C94" s="316"/>
      <c r="D94" s="316"/>
    </row>
    <row r="95" spans="2:4" ht="21">
      <c r="B95" s="316"/>
      <c r="C95" s="316"/>
      <c r="D95" s="316"/>
    </row>
    <row r="96" spans="2:4" ht="21">
      <c r="B96" s="316"/>
      <c r="C96" s="316"/>
      <c r="D96" s="316"/>
    </row>
    <row r="97" spans="2:4" ht="21">
      <c r="B97" s="316"/>
      <c r="C97" s="316"/>
      <c r="D97" s="316"/>
    </row>
    <row r="98" spans="2:4" ht="21">
      <c r="B98" s="316"/>
      <c r="C98" s="316"/>
      <c r="D98" s="316"/>
    </row>
    <row r="99" spans="2:4" ht="21">
      <c r="B99" s="316"/>
      <c r="C99" s="316"/>
      <c r="D99" s="316"/>
    </row>
    <row r="100" spans="2:4" ht="21">
      <c r="B100" s="316"/>
      <c r="C100" s="316"/>
      <c r="D100" s="316"/>
    </row>
    <row r="101" spans="2:4" ht="21">
      <c r="B101" s="316"/>
      <c r="C101" s="316"/>
      <c r="D101" s="316"/>
    </row>
    <row r="102" spans="2:4" ht="21">
      <c r="B102" s="316"/>
      <c r="C102" s="316"/>
      <c r="D102" s="316"/>
    </row>
    <row r="103" spans="2:4" ht="21">
      <c r="B103" s="316"/>
      <c r="C103" s="316"/>
      <c r="D103" s="316"/>
    </row>
    <row r="104" spans="2:4" ht="21">
      <c r="B104" s="316"/>
      <c r="C104" s="316"/>
      <c r="D104" s="316"/>
    </row>
    <row r="105" spans="2:4" ht="21">
      <c r="B105" s="316"/>
      <c r="C105" s="316"/>
      <c r="D105" s="316"/>
    </row>
    <row r="106" spans="2:4" ht="21">
      <c r="B106" s="316"/>
      <c r="C106" s="316"/>
      <c r="D106" s="316"/>
    </row>
    <row r="107" spans="2:4" ht="21">
      <c r="B107" s="316"/>
      <c r="C107" s="316"/>
      <c r="D107" s="316"/>
    </row>
    <row r="108" spans="2:4" ht="21">
      <c r="B108" s="316"/>
      <c r="C108" s="316"/>
      <c r="D108" s="316"/>
    </row>
    <row r="109" spans="2:4" ht="21">
      <c r="B109" s="316"/>
      <c r="C109" s="316"/>
      <c r="D109" s="316"/>
    </row>
    <row r="110" spans="2:4" ht="21">
      <c r="B110" s="316"/>
      <c r="C110" s="316"/>
      <c r="D110" s="316"/>
    </row>
    <row r="111" spans="2:4" ht="21">
      <c r="B111" s="316"/>
      <c r="C111" s="316"/>
      <c r="D111" s="316"/>
    </row>
    <row r="112" spans="2:4" ht="21">
      <c r="B112" s="316"/>
      <c r="C112" s="316"/>
      <c r="D112" s="316"/>
    </row>
    <row r="113" spans="2:4" ht="21">
      <c r="B113" s="316"/>
      <c r="C113" s="316"/>
      <c r="D113" s="316"/>
    </row>
    <row r="114" spans="2:4" ht="21">
      <c r="B114" s="316"/>
      <c r="C114" s="316"/>
      <c r="D114" s="316"/>
    </row>
    <row r="115" spans="2:4" ht="21">
      <c r="B115" s="316"/>
      <c r="C115" s="316"/>
      <c r="D115" s="316"/>
    </row>
    <row r="116" spans="2:4" ht="21">
      <c r="B116" s="316"/>
      <c r="C116" s="316"/>
      <c r="D116" s="316"/>
    </row>
    <row r="117" spans="2:4" ht="21">
      <c r="B117" s="316"/>
      <c r="C117" s="316"/>
      <c r="D117" s="316"/>
    </row>
    <row r="118" spans="2:4" ht="21">
      <c r="B118" s="316"/>
      <c r="C118" s="316"/>
      <c r="D118" s="316"/>
    </row>
    <row r="119" spans="2:4" ht="21">
      <c r="B119" s="316"/>
      <c r="C119" s="316"/>
      <c r="D119" s="316"/>
    </row>
    <row r="120" spans="2:4" ht="21">
      <c r="B120" s="316"/>
      <c r="C120" s="316"/>
      <c r="D120" s="316"/>
    </row>
    <row r="121" spans="2:4" ht="21">
      <c r="B121" s="316"/>
      <c r="C121" s="316"/>
      <c r="D121" s="316"/>
    </row>
    <row r="122" spans="2:4" ht="21">
      <c r="B122" s="316"/>
      <c r="C122" s="316"/>
      <c r="D122" s="316"/>
    </row>
    <row r="123" spans="2:4" ht="21">
      <c r="B123" s="316"/>
      <c r="C123" s="316"/>
      <c r="D123" s="316"/>
    </row>
    <row r="124" spans="2:4" ht="21">
      <c r="B124" s="316"/>
      <c r="C124" s="316"/>
      <c r="D124" s="316"/>
    </row>
    <row r="125" spans="2:4" ht="21">
      <c r="B125" s="316"/>
      <c r="C125" s="316"/>
      <c r="D125" s="316"/>
    </row>
    <row r="126" spans="2:4" ht="21">
      <c r="B126" s="316"/>
      <c r="C126" s="316"/>
      <c r="D126" s="316"/>
    </row>
    <row r="127" spans="2:4" ht="21">
      <c r="B127" s="316"/>
      <c r="C127" s="316"/>
      <c r="D127" s="316"/>
    </row>
    <row r="128" spans="2:4" ht="15.6">
      <c r="B128" s="317"/>
      <c r="C128" s="317"/>
      <c r="D128" s="317"/>
    </row>
    <row r="129" spans="2:4" ht="15.6">
      <c r="B129" s="317"/>
      <c r="C129" s="317"/>
      <c r="D129" s="317"/>
    </row>
    <row r="130" spans="2:4" ht="15.6">
      <c r="B130" s="317"/>
      <c r="C130" s="317"/>
      <c r="D130" s="317"/>
    </row>
    <row r="131" spans="2:4" ht="15.6">
      <c r="B131" s="317"/>
      <c r="C131" s="317"/>
      <c r="D131" s="317"/>
    </row>
  </sheetData>
  <sheetProtection formatCells="0" formatColumns="0" formatRows="0" sort="0" autoFilter="0"/>
  <mergeCells count="2">
    <mergeCell ref="E4:J6"/>
    <mergeCell ref="E2:H2"/>
  </mergeCells>
  <phoneticPr fontId="54" type="noConversion"/>
  <conditionalFormatting sqref="H8">
    <cfRule type="expression" dxfId="115" priority="4">
      <formula>$L8=TRUE</formula>
    </cfRule>
  </conditionalFormatting>
  <conditionalFormatting sqref="I8:J8">
    <cfRule type="expression" dxfId="114" priority="1">
      <formula>$I8="With Salix for Review"</formula>
    </cfRule>
    <cfRule type="expression" dxfId="113" priority="2">
      <formula>$I8="Information received – Resolved"</formula>
    </cfRule>
    <cfRule type="expression" dxfId="112" priority="3">
      <formula>$K8=TRUE</formula>
    </cfRule>
  </conditionalFormatting>
  <dataValidations count="3">
    <dataValidation type="date" operator="greaterThanOrEqual" allowBlank="1" showInputMessage="1" showErrorMessage="1" sqref="F8" xr:uid="{493AA85F-1605-414C-8C58-B4E9A4D721A4}">
      <formula1>44555</formula1>
    </dataValidation>
    <dataValidation operator="greaterThanOrEqual" allowBlank="1" showInputMessage="1" showErrorMessage="1" sqref="G8" xr:uid="{F18C50C0-D6D1-48DE-AAE3-40568CBDDE74}"/>
    <dataValidation type="date" operator="greaterThan" allowBlank="1" showInputMessage="1" showErrorMessage="1" sqref="H8" xr:uid="{A194F183-2155-43E3-B5EB-9A8D1386A06B}">
      <formula1>45292</formula1>
    </dataValidation>
  </dataValidations>
  <pageMargins left="0.70866141732283472" right="0.70866141732283472" top="0.74803149606299213" bottom="0.74803149606299213" header="0.31496062992125984" footer="0.31496062992125984"/>
  <pageSetup paperSize="9" scale="58" fitToHeight="0" orientation="landscape" r:id="rId1"/>
  <headerFooter>
    <oddHeader xml:space="preserve">&amp;L&amp;"Verdana,Italic"&amp;50&amp;K00-017Draft
</oddHeader>
  </headerFooter>
  <customProperties>
    <customPr name="GUID" r:id="rId2"/>
  </customProperties>
  <drawing r:id="rId3"/>
  <legacyDrawing r:id="rId4"/>
  <tableParts count="1">
    <tablePart r:id="rId5"/>
  </tableParts>
  <extLst>
    <ext xmlns:x14="http://schemas.microsoft.com/office/spreadsheetml/2009/9/main" uri="{CCE6A557-97BC-4b89-ADB6-D9C93CAAB3DF}">
      <x14:dataValidations xmlns:xm="http://schemas.microsoft.com/office/excel/2006/main" count="1">
        <x14:dataValidation type="list" allowBlank="1" showInputMessage="1" showErrorMessage="1" xr:uid="{EDB9D418-DED5-4F13-B434-F56367FAFFA1}">
          <x14:formula1>
            <xm:f>'Backing Sheet'!$I$4:$I$6</xm:f>
          </x14:formula1>
          <xm:sqref>I8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FB06-E9BD-4DF4-B196-AA05996B9794}">
  <sheetPr codeName="Sheet4">
    <tabColor theme="8"/>
    <pageSetUpPr fitToPage="1"/>
  </sheetPr>
  <dimension ref="A1:BR1048576"/>
  <sheetViews>
    <sheetView topLeftCell="J29" zoomScale="70" zoomScaleNormal="70" workbookViewId="0">
      <selection activeCell="P41" sqref="P41"/>
    </sheetView>
  </sheetViews>
  <sheetFormatPr defaultColWidth="0" defaultRowHeight="15.6" zeroHeight="1" outlineLevelCol="1"/>
  <cols>
    <col min="1" max="1" width="2.7109375" style="342" customWidth="1"/>
    <col min="2" max="2" width="2.28515625" style="342" customWidth="1"/>
    <col min="3" max="3" width="46.28515625" style="342" customWidth="1"/>
    <col min="4" max="15" width="16.7109375" style="342" customWidth="1"/>
    <col min="16" max="18" width="17.7109375" style="342" customWidth="1"/>
    <col min="19" max="21" width="15.28515625" style="342" customWidth="1"/>
    <col min="22" max="22" width="21.28515625" style="342" customWidth="1"/>
    <col min="23" max="29" width="15.28515625" style="342" customWidth="1"/>
    <col min="30" max="30" width="16.7109375" style="342" customWidth="1"/>
    <col min="31" max="32" width="18.28515625" style="342" customWidth="1"/>
    <col min="33" max="33" width="16.7109375" style="342" customWidth="1"/>
    <col min="34" max="34" width="36.28515625" style="342" customWidth="1"/>
    <col min="35" max="35" width="15.28515625" style="342" customWidth="1"/>
    <col min="36" max="36" width="28.5703125" style="342" customWidth="1"/>
    <col min="37" max="37" width="19.42578125" style="342" hidden="1" customWidth="1"/>
    <col min="38" max="38" width="2.42578125" style="342" customWidth="1"/>
    <col min="39" max="39" width="11" style="342" hidden="1" customWidth="1" outlineLevel="1"/>
    <col min="40" max="40" width="13" style="342" hidden="1" customWidth="1" outlineLevel="1"/>
    <col min="41" max="41" width="27" style="342" customWidth="1" collapsed="1"/>
    <col min="42" max="42" width="16.7109375" style="86" hidden="1" customWidth="1"/>
    <col min="43" max="43" width="0" style="21" hidden="1" customWidth="1"/>
    <col min="44" max="16384" width="8.5703125" style="21" hidden="1"/>
  </cols>
  <sheetData>
    <row r="1" spans="1:70" s="91" customFormat="1">
      <c r="A1" s="342"/>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47"/>
    </row>
    <row r="2" spans="1:70" ht="13.5">
      <c r="A2" s="319"/>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3"/>
      <c r="AN2" s="23"/>
      <c r="AO2" s="319"/>
      <c r="AP2" s="84"/>
    </row>
    <row r="3" spans="1:70" s="33" customFormat="1" ht="43.5" customHeight="1">
      <c r="A3" s="313"/>
      <c r="B3" s="22"/>
      <c r="C3" s="562" t="s">
        <v>210</v>
      </c>
      <c r="D3" s="562"/>
      <c r="E3" s="562"/>
      <c r="F3" s="562"/>
      <c r="G3" s="562"/>
      <c r="H3" s="562"/>
      <c r="I3" s="562"/>
      <c r="J3" s="562"/>
      <c r="K3" s="562"/>
      <c r="L3" s="562"/>
      <c r="M3" s="37"/>
      <c r="N3" s="37"/>
      <c r="O3" s="37"/>
      <c r="P3" s="37"/>
      <c r="Q3" s="37"/>
      <c r="R3" s="37"/>
      <c r="S3" s="37"/>
      <c r="T3" s="37"/>
      <c r="U3" s="37"/>
      <c r="V3" s="37"/>
      <c r="W3" s="37"/>
      <c r="X3" s="37"/>
      <c r="Y3" s="37"/>
      <c r="Z3" s="37"/>
      <c r="AA3" s="37"/>
      <c r="AB3" s="37"/>
      <c r="AC3" s="37"/>
      <c r="AD3" s="37"/>
      <c r="AE3" s="37"/>
      <c r="AF3" s="37"/>
      <c r="AG3" s="37"/>
      <c r="AH3" s="37"/>
      <c r="AI3" s="39"/>
      <c r="AJ3" s="39"/>
      <c r="AK3" s="40"/>
      <c r="AL3" s="34"/>
      <c r="AM3" s="32"/>
      <c r="AN3" s="32"/>
      <c r="AO3" s="313"/>
      <c r="AP3" s="85"/>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row>
    <row r="4" spans="1:70" ht="13.5">
      <c r="A4" s="319"/>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3"/>
      <c r="AN4" s="23"/>
      <c r="AO4" s="319"/>
      <c r="AP4" s="84"/>
    </row>
    <row r="5" spans="1:70" ht="13.5">
      <c r="A5" s="319"/>
      <c r="B5" s="22"/>
      <c r="C5" s="51"/>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52"/>
      <c r="AN5" s="52"/>
      <c r="AO5" s="319"/>
      <c r="AP5" s="84"/>
    </row>
    <row r="6" spans="1:70" ht="14.45">
      <c r="A6" s="319"/>
      <c r="B6" s="22"/>
      <c r="C6" s="51"/>
      <c r="D6" s="22"/>
      <c r="E6" s="22"/>
      <c r="F6" s="22"/>
      <c r="G6" s="22"/>
      <c r="H6" s="22"/>
      <c r="I6" s="22"/>
      <c r="J6" s="22"/>
      <c r="K6" s="22"/>
      <c r="L6" s="22"/>
      <c r="M6" s="22"/>
      <c r="N6" s="53"/>
      <c r="O6" s="53"/>
      <c r="P6" s="53"/>
      <c r="Q6" s="53"/>
      <c r="R6" s="53"/>
      <c r="S6" s="53"/>
      <c r="T6" s="53"/>
      <c r="U6" s="53"/>
      <c r="V6" s="53"/>
      <c r="W6" s="53"/>
      <c r="X6" s="53"/>
      <c r="Y6" s="53"/>
      <c r="Z6" s="53"/>
      <c r="AA6" s="53"/>
      <c r="AB6" s="53"/>
      <c r="AC6" s="53"/>
      <c r="AD6" s="53"/>
      <c r="AE6" s="53"/>
      <c r="AF6" s="53"/>
      <c r="AG6" s="53"/>
      <c r="AH6" s="22"/>
      <c r="AI6" s="22"/>
      <c r="AJ6" s="22"/>
      <c r="AK6" s="22"/>
      <c r="AL6" s="22"/>
      <c r="AM6" s="52"/>
      <c r="AN6" s="52"/>
      <c r="AO6" s="319"/>
      <c r="AP6" s="84"/>
    </row>
    <row r="7" spans="1:70" ht="27" customHeight="1">
      <c r="A7" s="319"/>
      <c r="B7" s="22"/>
      <c r="C7" s="48" t="s">
        <v>211</v>
      </c>
      <c r="D7" s="563">
        <f>IF('Step 2 Report'!D6="","",'Step 2 Report'!D6)</f>
        <v>0</v>
      </c>
      <c r="E7" s="564"/>
      <c r="F7" s="564"/>
      <c r="G7" s="565"/>
      <c r="H7" s="22"/>
      <c r="I7" s="22"/>
      <c r="J7" s="54" t="s">
        <v>212</v>
      </c>
      <c r="K7" s="22"/>
      <c r="L7" s="206">
        <f>'Step 2 Report'!D10</f>
        <v>0</v>
      </c>
      <c r="M7" s="22"/>
      <c r="N7" s="396"/>
      <c r="O7" s="397"/>
      <c r="P7" s="569"/>
      <c r="Q7" s="569"/>
      <c r="R7" s="397"/>
      <c r="S7" s="53"/>
      <c r="T7" s="53"/>
      <c r="U7" s="53"/>
      <c r="V7" s="53"/>
      <c r="W7" s="53"/>
      <c r="X7" s="53"/>
      <c r="Y7" s="53"/>
      <c r="Z7" s="53"/>
      <c r="AA7" s="53"/>
      <c r="AB7" s="53"/>
      <c r="AC7" s="53"/>
      <c r="AD7" s="53"/>
      <c r="AE7" s="53"/>
      <c r="AF7" s="53"/>
      <c r="AG7" s="53"/>
      <c r="AH7" s="22"/>
      <c r="AI7" s="22"/>
      <c r="AJ7" s="22"/>
      <c r="AK7" s="22"/>
      <c r="AL7" s="22"/>
      <c r="AM7" s="52"/>
      <c r="AN7" s="52"/>
      <c r="AO7" s="319"/>
      <c r="AP7" s="84"/>
    </row>
    <row r="8" spans="1:70" ht="14.45">
      <c r="A8" s="319"/>
      <c r="B8" s="22"/>
      <c r="C8" s="54"/>
      <c r="D8" s="22"/>
      <c r="E8" s="22"/>
      <c r="F8" s="22"/>
      <c r="G8" s="22"/>
      <c r="H8" s="22"/>
      <c r="I8" s="22"/>
      <c r="J8" s="54"/>
      <c r="K8" s="22"/>
      <c r="L8" s="24"/>
      <c r="M8" s="22"/>
      <c r="N8" s="53"/>
      <c r="O8" s="53"/>
      <c r="P8" s="53"/>
      <c r="Q8" s="53"/>
      <c r="R8" s="53"/>
      <c r="S8" s="53"/>
      <c r="T8" s="53"/>
      <c r="U8" s="53"/>
      <c r="V8" s="53"/>
      <c r="W8" s="53"/>
      <c r="X8" s="53"/>
      <c r="Y8" s="53"/>
      <c r="Z8" s="53"/>
      <c r="AA8" s="53"/>
      <c r="AB8" s="53"/>
      <c r="AC8" s="53"/>
      <c r="AD8" s="53"/>
      <c r="AE8" s="53"/>
      <c r="AF8" s="53"/>
      <c r="AG8" s="53"/>
      <c r="AH8" s="22"/>
      <c r="AI8" s="22"/>
      <c r="AJ8" s="22"/>
      <c r="AK8" s="22"/>
      <c r="AL8" s="22"/>
      <c r="AM8" s="52"/>
      <c r="AN8" s="52"/>
      <c r="AO8" s="319"/>
      <c r="AP8" s="84"/>
    </row>
    <row r="9" spans="1:70" s="148" customFormat="1" ht="39" customHeight="1">
      <c r="A9" s="343"/>
      <c r="B9" s="217"/>
      <c r="C9" s="218" t="s">
        <v>213</v>
      </c>
      <c r="D9" s="563">
        <f>IF('Step 2 Report'!D8="","",'Step 2 Report'!D8)</f>
        <v>0</v>
      </c>
      <c r="E9" s="564"/>
      <c r="F9" s="564"/>
      <c r="G9" s="565"/>
      <c r="H9" s="217"/>
      <c r="I9" s="217"/>
      <c r="J9" s="573" t="s">
        <v>214</v>
      </c>
      <c r="K9" s="573"/>
      <c r="L9" s="305" t="s">
        <v>215</v>
      </c>
      <c r="M9" s="217"/>
      <c r="O9" s="219"/>
      <c r="P9" s="219"/>
      <c r="Q9" s="219"/>
      <c r="R9" s="219"/>
      <c r="S9" s="219"/>
      <c r="T9" s="53"/>
      <c r="U9" s="53"/>
      <c r="V9" s="219"/>
      <c r="W9" s="219"/>
      <c r="X9" s="219"/>
      <c r="Y9" s="219"/>
      <c r="Z9" s="219"/>
      <c r="AA9" s="219"/>
      <c r="AB9" s="219"/>
      <c r="AC9" s="219"/>
      <c r="AD9" s="219"/>
      <c r="AE9" s="219"/>
      <c r="AF9" s="219"/>
      <c r="AG9" s="217"/>
      <c r="AH9" s="217"/>
      <c r="AI9" s="217"/>
      <c r="AJ9" s="217"/>
      <c r="AK9" s="217"/>
      <c r="AL9" s="220"/>
      <c r="AM9" s="220"/>
      <c r="AN9" s="216"/>
      <c r="AO9" s="343"/>
    </row>
    <row r="10" spans="1:70" ht="14.45">
      <c r="A10" s="319"/>
      <c r="B10" s="22"/>
      <c r="C10" s="54"/>
      <c r="D10" s="22"/>
      <c r="E10" s="22"/>
      <c r="F10" s="22"/>
      <c r="G10" s="22"/>
      <c r="H10" s="22"/>
      <c r="I10" s="22"/>
      <c r="J10" s="55"/>
      <c r="K10" s="22"/>
      <c r="L10" s="21"/>
      <c r="M10" s="22"/>
      <c r="N10" s="22"/>
      <c r="O10" s="22"/>
      <c r="P10" s="22"/>
      <c r="Q10" s="22"/>
      <c r="R10" s="22"/>
      <c r="S10" s="22"/>
      <c r="T10" s="53"/>
      <c r="U10" s="53"/>
      <c r="V10" s="22"/>
      <c r="W10" s="22"/>
      <c r="X10" s="22"/>
      <c r="Y10" s="22"/>
      <c r="Z10" s="22"/>
      <c r="AA10" s="22"/>
      <c r="AB10" s="22"/>
      <c r="AC10" s="22"/>
      <c r="AD10" s="22"/>
      <c r="AE10" s="22"/>
      <c r="AF10" s="22"/>
      <c r="AG10" s="22"/>
      <c r="AH10" s="22"/>
      <c r="AI10" s="22"/>
      <c r="AJ10" s="22"/>
      <c r="AK10" s="22"/>
      <c r="AL10" s="22"/>
      <c r="AM10" s="52"/>
      <c r="AN10" s="52"/>
      <c r="AO10" s="319"/>
      <c r="AP10" s="84"/>
    </row>
    <row r="11" spans="1:70" ht="27" customHeight="1">
      <c r="A11" s="319"/>
      <c r="B11" s="22"/>
      <c r="C11" s="54" t="s">
        <v>216</v>
      </c>
      <c r="D11" s="566"/>
      <c r="E11" s="567"/>
      <c r="F11" s="567"/>
      <c r="G11" s="568"/>
      <c r="H11" s="282"/>
      <c r="I11" s="22"/>
      <c r="J11" s="61" t="s">
        <v>217</v>
      </c>
      <c r="K11" s="22"/>
      <c r="L11" s="425">
        <f>SUMIF(H21:$R$21,"Actual",$H$33:R33)</f>
        <v>0</v>
      </c>
      <c r="M11" s="22"/>
      <c r="N11" s="58" t="e">
        <f>L11/L7</f>
        <v>#DIV/0!</v>
      </c>
      <c r="O11" s="22"/>
      <c r="P11" s="22"/>
      <c r="Q11" s="22"/>
      <c r="R11" s="22"/>
      <c r="S11" s="22"/>
      <c r="T11" s="53"/>
      <c r="U11" s="53"/>
      <c r="V11" s="22"/>
      <c r="W11" s="22"/>
      <c r="X11" s="22"/>
      <c r="Y11" s="22"/>
      <c r="Z11" s="22"/>
      <c r="AA11" s="22"/>
      <c r="AB11" s="22"/>
      <c r="AC11" s="22"/>
      <c r="AD11" s="22"/>
      <c r="AE11" s="22"/>
      <c r="AF11" s="22"/>
      <c r="AG11" s="22"/>
      <c r="AH11" s="56"/>
      <c r="AI11" s="22"/>
      <c r="AJ11" s="22"/>
      <c r="AK11" s="22"/>
      <c r="AL11" s="22"/>
      <c r="AM11" s="52"/>
      <c r="AN11" s="52"/>
      <c r="AO11" s="319"/>
      <c r="AP11" s="84"/>
    </row>
    <row r="12" spans="1:70" ht="14.45">
      <c r="A12" s="319"/>
      <c r="B12" s="22"/>
      <c r="C12" s="54"/>
      <c r="D12" s="22"/>
      <c r="E12" s="22"/>
      <c r="F12" s="22"/>
      <c r="G12" s="22"/>
      <c r="H12" s="22"/>
      <c r="I12" s="22"/>
      <c r="J12" s="54"/>
      <c r="K12" s="22"/>
      <c r="L12" s="207"/>
      <c r="M12" s="22"/>
      <c r="N12" s="21"/>
      <c r="O12" s="22"/>
      <c r="P12" s="22"/>
      <c r="Q12" s="22"/>
      <c r="R12" s="22"/>
      <c r="S12" s="22"/>
      <c r="T12" s="53"/>
      <c r="U12" s="53"/>
      <c r="V12" s="22"/>
      <c r="W12" s="22"/>
      <c r="X12" s="22"/>
      <c r="Y12" s="22"/>
      <c r="Z12" s="22"/>
      <c r="AA12" s="22"/>
      <c r="AB12" s="22"/>
      <c r="AC12" s="22"/>
      <c r="AD12" s="22"/>
      <c r="AE12" s="22"/>
      <c r="AF12" s="22"/>
      <c r="AG12" s="22"/>
      <c r="AH12" s="22"/>
      <c r="AI12" s="22"/>
      <c r="AJ12" s="22"/>
      <c r="AK12" s="22"/>
      <c r="AL12" s="22"/>
      <c r="AM12" s="52"/>
      <c r="AN12" s="52"/>
      <c r="AO12" s="319"/>
      <c r="AP12" s="84"/>
    </row>
    <row r="13" spans="1:70" ht="27" customHeight="1">
      <c r="A13" s="319"/>
      <c r="B13" s="22"/>
      <c r="C13" s="54" t="s">
        <v>218</v>
      </c>
      <c r="D13" s="563" t="str">
        <f>IF('Step 2 Report'!D20="","",IF('Step 2 Report'!D20="New Contact",'Step 2 Report'!#REF!&amp;" "&amp;'Step 2 Report'!#REF!,'Step 2 Report'!D20))</f>
        <v xml:space="preserve"> </v>
      </c>
      <c r="E13" s="564"/>
      <c r="F13" s="564"/>
      <c r="G13" s="565"/>
      <c r="H13" s="64"/>
      <c r="I13" s="22"/>
      <c r="J13" s="574" t="s">
        <v>219</v>
      </c>
      <c r="K13" s="575"/>
      <c r="L13" s="424">
        <f>SUMIF(H$21:$R21,"Forecast",$H$33:R33)+SUMIF(H21:R21,"Claimed",H33:R33)</f>
        <v>0</v>
      </c>
      <c r="M13" s="22"/>
      <c r="N13" s="87" t="e">
        <f>L13/L7</f>
        <v>#DIV/0!</v>
      </c>
      <c r="O13" s="22"/>
      <c r="P13" s="22"/>
      <c r="Q13" s="22"/>
      <c r="R13" s="22"/>
      <c r="S13" s="22"/>
      <c r="T13" s="53"/>
      <c r="U13" s="53"/>
      <c r="V13" s="22"/>
      <c r="W13" s="22"/>
      <c r="X13" s="22"/>
      <c r="Y13" s="22"/>
      <c r="Z13" s="22"/>
      <c r="AA13" s="22"/>
      <c r="AB13" s="22"/>
      <c r="AC13" s="22"/>
      <c r="AD13" s="22"/>
      <c r="AE13" s="22"/>
      <c r="AF13" s="22"/>
      <c r="AG13" s="22"/>
      <c r="AH13" s="131"/>
      <c r="AI13" s="22"/>
      <c r="AJ13" s="56"/>
      <c r="AK13" s="22"/>
      <c r="AL13" s="22"/>
      <c r="AM13" s="52"/>
      <c r="AN13" s="52"/>
      <c r="AO13" s="319"/>
      <c r="AP13" s="84"/>
    </row>
    <row r="14" spans="1:70">
      <c r="A14" s="319"/>
      <c r="B14" s="22"/>
      <c r="C14" s="54"/>
      <c r="D14" s="22"/>
      <c r="E14" s="22"/>
      <c r="F14" s="22"/>
      <c r="G14" s="22"/>
      <c r="H14" s="56"/>
      <c r="I14" s="22"/>
      <c r="J14" s="22"/>
      <c r="K14" s="22"/>
      <c r="L14" s="209"/>
      <c r="M14" s="22"/>
      <c r="N14" s="22"/>
      <c r="O14" s="22"/>
      <c r="P14" s="22"/>
      <c r="Q14" s="22"/>
      <c r="R14" s="22"/>
      <c r="S14" s="22"/>
      <c r="T14" s="53"/>
      <c r="U14" s="53"/>
      <c r="V14" s="22"/>
      <c r="W14" s="22"/>
      <c r="X14" s="22"/>
      <c r="Y14" s="22"/>
      <c r="Z14" s="22"/>
      <c r="AA14" s="22"/>
      <c r="AB14" s="22"/>
      <c r="AC14" s="22"/>
      <c r="AD14" s="22"/>
      <c r="AE14" s="22"/>
      <c r="AF14" s="22"/>
      <c r="AG14" s="22"/>
      <c r="AH14" s="284"/>
      <c r="AI14" s="22"/>
      <c r="AJ14" s="22"/>
      <c r="AK14" s="22"/>
      <c r="AL14" s="22"/>
      <c r="AM14" s="52"/>
      <c r="AN14" s="52"/>
      <c r="AO14" s="319"/>
      <c r="AP14" s="84"/>
    </row>
    <row r="15" spans="1:70" ht="27" customHeight="1">
      <c r="A15" s="319"/>
      <c r="B15" s="22"/>
      <c r="C15" s="54" t="s">
        <v>90</v>
      </c>
      <c r="D15" s="563" t="str">
        <f>IF('Step 2 Report'!D22="","",'Step 2 Report'!D22)</f>
        <v/>
      </c>
      <c r="E15" s="564"/>
      <c r="F15" s="564"/>
      <c r="G15" s="565"/>
      <c r="H15" s="22"/>
      <c r="I15" s="22"/>
      <c r="J15" s="54" t="s">
        <v>220</v>
      </c>
      <c r="K15" s="22"/>
      <c r="L15" s="208">
        <f>L7-(L11+L13)</f>
        <v>0</v>
      </c>
      <c r="M15" s="22"/>
      <c r="N15" s="87" t="e">
        <f>L15/L7</f>
        <v>#DIV/0!</v>
      </c>
      <c r="O15" s="582" t="s">
        <v>221</v>
      </c>
      <c r="P15" s="583"/>
      <c r="Q15" s="584"/>
      <c r="R15" s="198">
        <f>'Step 2 Report'!D29</f>
        <v>0</v>
      </c>
      <c r="S15" s="53"/>
      <c r="T15" s="53"/>
      <c r="U15" s="53"/>
      <c r="V15" s="22"/>
      <c r="W15" s="22"/>
      <c r="X15" s="22"/>
      <c r="Y15" s="22"/>
      <c r="Z15" s="22"/>
      <c r="AA15" s="22"/>
      <c r="AB15" s="22"/>
      <c r="AC15" s="22"/>
      <c r="AD15" s="22"/>
      <c r="AE15" s="22"/>
      <c r="AF15" s="22"/>
      <c r="AG15" s="22"/>
      <c r="AH15" s="131"/>
      <c r="AI15" s="284"/>
      <c r="AJ15" s="195"/>
      <c r="AK15" s="22"/>
      <c r="AL15" s="22"/>
      <c r="AM15" s="52"/>
      <c r="AN15" s="52"/>
      <c r="AO15" s="319"/>
      <c r="AP15" s="84"/>
    </row>
    <row r="16" spans="1:70" ht="27.6" customHeight="1">
      <c r="A16" s="319"/>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52"/>
      <c r="AN16" s="52"/>
      <c r="AO16" s="319"/>
      <c r="AP16" s="84"/>
    </row>
    <row r="17" spans="1:42" ht="3" customHeight="1">
      <c r="A17" s="319"/>
      <c r="B17" s="22"/>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22"/>
      <c r="AM17" s="52"/>
      <c r="AN17" s="52"/>
      <c r="AO17" s="319"/>
      <c r="AP17" s="84"/>
    </row>
    <row r="18" spans="1:42" ht="9.6" customHeight="1">
      <c r="A18" s="319"/>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52"/>
      <c r="AN18" s="52"/>
      <c r="AO18" s="319"/>
      <c r="AP18" s="84"/>
    </row>
    <row r="19" spans="1:42" s="22" customFormat="1" ht="88.5" customHeight="1" thickBot="1">
      <c r="A19" s="319"/>
      <c r="D19" s="570" t="s">
        <v>222</v>
      </c>
      <c r="E19" s="570"/>
      <c r="F19" s="570"/>
      <c r="G19" s="570"/>
      <c r="H19" s="570"/>
      <c r="I19" s="570"/>
      <c r="J19" s="570"/>
      <c r="K19" s="570"/>
      <c r="L19" s="570"/>
      <c r="M19" s="570"/>
      <c r="N19" s="570"/>
      <c r="O19" s="570"/>
      <c r="P19" s="570"/>
      <c r="Q19" s="570"/>
      <c r="R19" s="570"/>
      <c r="AI19" s="60"/>
      <c r="AM19" s="30"/>
      <c r="AN19" s="30"/>
      <c r="AO19" s="319"/>
      <c r="AP19" s="84"/>
    </row>
    <row r="20" spans="1:42" s="22" customFormat="1" ht="44.1" customHeight="1">
      <c r="A20" s="319"/>
      <c r="D20" s="361" t="s">
        <v>223</v>
      </c>
      <c r="E20" s="301" t="s">
        <v>224</v>
      </c>
      <c r="F20" s="301" t="s">
        <v>225</v>
      </c>
      <c r="G20" s="301" t="s">
        <v>226</v>
      </c>
      <c r="H20" s="301" t="s">
        <v>227</v>
      </c>
      <c r="I20" s="301" t="s">
        <v>228</v>
      </c>
      <c r="J20" s="301" t="s">
        <v>229</v>
      </c>
      <c r="K20" s="301" t="s">
        <v>230</v>
      </c>
      <c r="L20" s="301" t="s">
        <v>231</v>
      </c>
      <c r="M20" s="301" t="s">
        <v>232</v>
      </c>
      <c r="N20" s="301" t="s">
        <v>233</v>
      </c>
      <c r="O20" s="301" t="s">
        <v>234</v>
      </c>
      <c r="P20" s="301" t="s">
        <v>235</v>
      </c>
      <c r="Q20" s="346" t="s">
        <v>236</v>
      </c>
      <c r="R20" s="346" t="s">
        <v>236</v>
      </c>
      <c r="S20" s="347"/>
      <c r="T20" s="347"/>
      <c r="U20" s="347"/>
      <c r="V20" s="347"/>
      <c r="W20" s="347"/>
      <c r="X20" s="347"/>
      <c r="Y20" s="347"/>
      <c r="Z20" s="347"/>
      <c r="AA20" s="347"/>
      <c r="AB20" s="347"/>
      <c r="AJ20" s="30"/>
      <c r="AK20" s="30"/>
      <c r="AL20" s="319"/>
      <c r="AM20" s="84"/>
    </row>
    <row r="21" spans="1:42" s="22" customFormat="1" ht="19.350000000000001" customHeight="1" thickBot="1">
      <c r="A21" s="319"/>
      <c r="C21" s="102" t="s">
        <v>237</v>
      </c>
      <c r="D21" s="362" t="str">
        <f t="shared" ref="D21:N21" si="0">IF($D$11&gt;=D24,"Actual",IF($D$11&gt;D23,"Claimed",IF($D$11&gt;D22,"Forecasted","Forecast")))</f>
        <v>Forecast</v>
      </c>
      <c r="E21" s="363" t="str">
        <f t="shared" si="0"/>
        <v>Forecast</v>
      </c>
      <c r="F21" s="363" t="str">
        <f t="shared" si="0"/>
        <v>Forecast</v>
      </c>
      <c r="G21" s="363" t="str">
        <f t="shared" si="0"/>
        <v>Forecast</v>
      </c>
      <c r="H21" s="363" t="str">
        <f t="shared" si="0"/>
        <v>Forecast</v>
      </c>
      <c r="I21" s="363" t="str">
        <f t="shared" si="0"/>
        <v>Forecast</v>
      </c>
      <c r="J21" s="363" t="str">
        <f t="shared" si="0"/>
        <v>Forecast</v>
      </c>
      <c r="K21" s="363" t="str">
        <f t="shared" si="0"/>
        <v>Forecast</v>
      </c>
      <c r="L21" s="363" t="str">
        <f t="shared" si="0"/>
        <v>Forecast</v>
      </c>
      <c r="M21" s="363" t="str">
        <f t="shared" si="0"/>
        <v>Forecast</v>
      </c>
      <c r="N21" s="363" t="str">
        <f t="shared" si="0"/>
        <v>Forecast</v>
      </c>
      <c r="O21" s="363" t="str">
        <f>IF($D$11&gt;=O24,"Actual",IF($D$11&gt;O23,"Claimed",IF($D$11&gt;O22,"Forecasted","Forecast")))</f>
        <v>Forecast</v>
      </c>
      <c r="P21" s="363" t="str">
        <f>IF($D$11&gt;=P24,"Actual",IF($D$11&gt;P23,"Claimed",IF($D$11&gt;P22,"Forecasted","Forecast")))</f>
        <v>Forecast</v>
      </c>
      <c r="Q21" s="363" t="str">
        <f>IF($D$11&gt;=Q24,"Actual",IF($D$11&gt;Q23,"Claimed",IF($D$11&gt;Q22,"Forecasted","Forecast")))</f>
        <v>Forecast</v>
      </c>
      <c r="R21" s="363" t="str">
        <f>IF($D$11&gt;=R24,"Actual",IF($D$11&gt;R23,"Claimed",IF($D$11&gt;R22,"Forecasted","Forecast")))</f>
        <v>Forecast</v>
      </c>
      <c r="S21" s="348"/>
      <c r="T21" s="348"/>
      <c r="U21" s="348"/>
      <c r="V21" s="348"/>
      <c r="W21" s="348"/>
      <c r="X21" s="348"/>
      <c r="Y21" s="348"/>
      <c r="Z21" s="348"/>
      <c r="AA21" s="348"/>
      <c r="AB21" s="348"/>
      <c r="AJ21" s="30"/>
      <c r="AK21" s="30"/>
      <c r="AL21" s="319"/>
      <c r="AM21" s="84"/>
    </row>
    <row r="22" spans="1:42" s="22" customFormat="1" ht="19.350000000000001" customHeight="1" thickBot="1">
      <c r="A22" s="319"/>
      <c r="C22" s="114" t="s">
        <v>238</v>
      </c>
      <c r="D22" s="364">
        <v>45726</v>
      </c>
      <c r="E22" s="365">
        <v>45702</v>
      </c>
      <c r="F22" s="366">
        <v>45730</v>
      </c>
      <c r="G22" s="366">
        <v>45762</v>
      </c>
      <c r="H22" s="366">
        <v>45792</v>
      </c>
      <c r="I22" s="366">
        <v>45821</v>
      </c>
      <c r="J22" s="366">
        <v>45853</v>
      </c>
      <c r="K22" s="366">
        <v>45884</v>
      </c>
      <c r="L22" s="366">
        <v>45915</v>
      </c>
      <c r="M22" s="366">
        <v>45945</v>
      </c>
      <c r="N22" s="366">
        <v>45975</v>
      </c>
      <c r="O22" s="366">
        <v>46006</v>
      </c>
      <c r="P22" s="366">
        <v>46037</v>
      </c>
      <c r="Q22" s="367" t="s">
        <v>239</v>
      </c>
      <c r="R22" s="367" t="s">
        <v>239</v>
      </c>
      <c r="S22" s="349"/>
      <c r="T22" s="349"/>
      <c r="U22" s="349"/>
      <c r="V22" s="349"/>
      <c r="W22" s="349"/>
      <c r="X22" s="349"/>
      <c r="Y22" s="349"/>
      <c r="Z22" s="349"/>
      <c r="AA22" s="349"/>
      <c r="AB22" s="349"/>
      <c r="AJ22" s="30"/>
      <c r="AK22" s="30"/>
      <c r="AL22" s="319"/>
      <c r="AM22" s="84"/>
    </row>
    <row r="23" spans="1:42" ht="20.100000000000001" customHeight="1" thickBot="1">
      <c r="A23" s="319"/>
      <c r="B23" s="22"/>
      <c r="C23" s="114" t="s">
        <v>240</v>
      </c>
      <c r="D23" s="368">
        <v>45764</v>
      </c>
      <c r="E23" s="369">
        <v>45737</v>
      </c>
      <c r="F23" s="370">
        <v>45770</v>
      </c>
      <c r="G23" s="370">
        <v>45799</v>
      </c>
      <c r="H23" s="370">
        <v>45831</v>
      </c>
      <c r="I23" s="370">
        <v>45861</v>
      </c>
      <c r="J23" s="370">
        <v>45891</v>
      </c>
      <c r="K23" s="370">
        <v>45922</v>
      </c>
      <c r="L23" s="370">
        <v>45952</v>
      </c>
      <c r="M23" s="370">
        <v>45982</v>
      </c>
      <c r="N23" s="370">
        <v>46028</v>
      </c>
      <c r="O23" s="370">
        <v>46044</v>
      </c>
      <c r="P23" s="370">
        <v>46073</v>
      </c>
      <c r="Q23" s="371" t="s">
        <v>239</v>
      </c>
      <c r="R23" s="371" t="s">
        <v>239</v>
      </c>
      <c r="S23" s="357" t="s">
        <v>241</v>
      </c>
      <c r="T23" s="380" t="s">
        <v>242</v>
      </c>
      <c r="U23" s="349"/>
      <c r="V23" s="349"/>
      <c r="W23" s="349"/>
      <c r="X23" s="349"/>
      <c r="Y23" s="349"/>
      <c r="Z23" s="349"/>
      <c r="AA23" s="349"/>
      <c r="AB23" s="349"/>
      <c r="AC23" s="350"/>
      <c r="AD23" s="350"/>
      <c r="AE23" s="22"/>
      <c r="AF23" s="22"/>
      <c r="AG23" s="22"/>
      <c r="AH23" s="22"/>
      <c r="AI23" s="22"/>
      <c r="AJ23" s="26" t="s">
        <v>243</v>
      </c>
      <c r="AK23" s="26" t="s">
        <v>244</v>
      </c>
      <c r="AL23" s="319"/>
      <c r="AM23" s="84"/>
      <c r="AN23" s="21"/>
      <c r="AO23" s="21"/>
      <c r="AP23" s="21"/>
    </row>
    <row r="24" spans="1:42" ht="15.95" thickBot="1">
      <c r="A24" s="319"/>
      <c r="B24" s="22"/>
      <c r="C24" s="114" t="s">
        <v>245</v>
      </c>
      <c r="D24" s="368">
        <v>45805</v>
      </c>
      <c r="E24" s="369">
        <v>45763</v>
      </c>
      <c r="F24" s="370">
        <v>45798</v>
      </c>
      <c r="G24" s="370">
        <v>45826</v>
      </c>
      <c r="H24" s="370">
        <v>45854</v>
      </c>
      <c r="I24" s="370">
        <v>45889</v>
      </c>
      <c r="J24" s="370">
        <v>45917</v>
      </c>
      <c r="K24" s="370">
        <v>45945</v>
      </c>
      <c r="L24" s="370">
        <v>45980</v>
      </c>
      <c r="M24" s="370">
        <v>46008</v>
      </c>
      <c r="N24" s="370">
        <v>46050</v>
      </c>
      <c r="O24" s="370">
        <v>46071</v>
      </c>
      <c r="P24" s="370">
        <v>46099</v>
      </c>
      <c r="Q24" s="371" t="s">
        <v>239</v>
      </c>
      <c r="R24" s="371" t="s">
        <v>239</v>
      </c>
      <c r="S24" s="358"/>
      <c r="T24" s="381"/>
      <c r="U24" s="349"/>
      <c r="V24" s="349"/>
      <c r="W24" s="349"/>
      <c r="X24" s="349"/>
      <c r="Y24" s="349"/>
      <c r="Z24" s="349"/>
      <c r="AA24" s="349"/>
      <c r="AB24" s="349"/>
      <c r="AC24" s="350"/>
      <c r="AD24" s="350"/>
      <c r="AE24" s="22"/>
      <c r="AF24" s="22"/>
      <c r="AG24" s="22"/>
      <c r="AH24" s="22"/>
      <c r="AI24" s="22"/>
      <c r="AJ24" s="22"/>
      <c r="AK24" s="22"/>
      <c r="AL24" s="319"/>
      <c r="AM24" s="84"/>
      <c r="AN24" s="21"/>
      <c r="AO24" s="21"/>
      <c r="AP24" s="21"/>
    </row>
    <row r="25" spans="1:42" ht="15" customHeight="1" thickBot="1">
      <c r="A25" s="319"/>
      <c r="B25" s="22"/>
      <c r="C25" s="115" t="s">
        <v>246</v>
      </c>
      <c r="D25" s="359"/>
      <c r="E25" s="360"/>
      <c r="F25" s="360"/>
      <c r="G25" s="360"/>
      <c r="H25" s="210"/>
      <c r="I25" s="210"/>
      <c r="J25" s="210"/>
      <c r="K25" s="210"/>
      <c r="L25" s="210"/>
      <c r="M25" s="210"/>
      <c r="N25" s="210"/>
      <c r="O25" s="210"/>
      <c r="P25" s="210"/>
      <c r="Q25" s="210"/>
      <c r="R25" s="210"/>
      <c r="S25" s="419">
        <f>SUM(H25:R25)</f>
        <v>0</v>
      </c>
      <c r="T25" s="420">
        <f>SUMIF($H$21:$R$21,"Actual",H25:R25)</f>
        <v>0</v>
      </c>
      <c r="U25" s="351"/>
      <c r="V25" s="351"/>
      <c r="W25" s="351"/>
      <c r="X25" s="351"/>
      <c r="Y25" s="351"/>
      <c r="Z25" s="351"/>
      <c r="AA25" s="351"/>
      <c r="AB25" s="351"/>
      <c r="AC25" s="350"/>
      <c r="AD25" s="350"/>
      <c r="AE25" s="22"/>
      <c r="AF25" s="22"/>
      <c r="AG25" s="22"/>
      <c r="AH25" s="22"/>
      <c r="AI25" s="22"/>
      <c r="AJ25" s="22"/>
      <c r="AK25" s="22"/>
      <c r="AL25" s="319"/>
      <c r="AM25" s="84"/>
      <c r="AN25" s="21"/>
      <c r="AO25" s="21"/>
      <c r="AP25" s="21"/>
    </row>
    <row r="26" spans="1:42" ht="15" customHeight="1" thickBot="1">
      <c r="A26" s="319"/>
      <c r="B26" s="22"/>
      <c r="C26" s="116" t="s">
        <v>247</v>
      </c>
      <c r="D26" s="359"/>
      <c r="E26" s="360"/>
      <c r="F26" s="360"/>
      <c r="G26" s="360"/>
      <c r="H26" s="210"/>
      <c r="I26" s="210"/>
      <c r="J26" s="210"/>
      <c r="K26" s="210"/>
      <c r="L26" s="210"/>
      <c r="M26" s="210"/>
      <c r="N26" s="210"/>
      <c r="O26" s="210"/>
      <c r="P26" s="210"/>
      <c r="Q26" s="210"/>
      <c r="R26" s="210"/>
      <c r="S26" s="419">
        <f>SUM(H26:R26)</f>
        <v>0</v>
      </c>
      <c r="T26" s="420">
        <f>SUMIF($H$21:$R$21,"Actual",H26:R26)</f>
        <v>0</v>
      </c>
      <c r="U26" s="351"/>
      <c r="V26" s="351"/>
      <c r="W26" s="351"/>
      <c r="X26" s="351"/>
      <c r="Y26" s="351"/>
      <c r="Z26" s="351"/>
      <c r="AA26" s="351"/>
      <c r="AB26" s="351"/>
      <c r="AC26" s="350"/>
      <c r="AD26" s="350"/>
      <c r="AE26" s="22"/>
      <c r="AF26" s="22"/>
      <c r="AG26" s="22"/>
      <c r="AH26" s="22"/>
      <c r="AI26" s="22"/>
      <c r="AJ26" s="22"/>
      <c r="AK26" s="22"/>
      <c r="AL26" s="319"/>
      <c r="AM26" s="84"/>
      <c r="AN26" s="21"/>
      <c r="AO26" s="21"/>
      <c r="AP26" s="21"/>
    </row>
    <row r="27" spans="1:42" ht="15" customHeight="1" thickBot="1">
      <c r="A27" s="319"/>
      <c r="B27" s="22"/>
      <c r="C27" s="116" t="s">
        <v>248</v>
      </c>
      <c r="D27" s="359"/>
      <c r="E27" s="360"/>
      <c r="F27" s="360"/>
      <c r="G27" s="360"/>
      <c r="H27" s="210"/>
      <c r="I27" s="210"/>
      <c r="J27" s="210"/>
      <c r="K27" s="210"/>
      <c r="L27" s="210"/>
      <c r="M27" s="210"/>
      <c r="N27" s="210"/>
      <c r="O27" s="210"/>
      <c r="P27" s="210"/>
      <c r="Q27" s="210"/>
      <c r="R27" s="210"/>
      <c r="S27" s="419">
        <f>SUM(H27:R27)</f>
        <v>0</v>
      </c>
      <c r="T27" s="420">
        <f>SUMIF($H$21:$R$21,"Actual",H27:R27)</f>
        <v>0</v>
      </c>
      <c r="U27" s="351"/>
      <c r="V27" s="351"/>
      <c r="W27" s="351"/>
      <c r="X27" s="351"/>
      <c r="Y27" s="351"/>
      <c r="Z27" s="351"/>
      <c r="AA27" s="351"/>
      <c r="AB27" s="351"/>
      <c r="AC27" s="350"/>
      <c r="AD27" s="350"/>
      <c r="AE27" s="22"/>
      <c r="AF27" s="22"/>
      <c r="AG27" s="22"/>
      <c r="AH27" s="22"/>
      <c r="AI27" s="22"/>
      <c r="AJ27" s="22"/>
      <c r="AK27" s="22"/>
      <c r="AL27" s="319"/>
      <c r="AM27" s="84"/>
      <c r="AN27" s="21"/>
      <c r="AO27" s="21"/>
      <c r="AP27" s="21"/>
    </row>
    <row r="28" spans="1:42" ht="15" customHeight="1" thickBot="1">
      <c r="A28" s="319"/>
      <c r="B28" s="22"/>
      <c r="C28" s="117" t="s">
        <v>249</v>
      </c>
      <c r="D28" s="359"/>
      <c r="E28" s="360"/>
      <c r="F28" s="360"/>
      <c r="G28" s="360"/>
      <c r="H28" s="210"/>
      <c r="I28" s="210"/>
      <c r="J28" s="210"/>
      <c r="K28" s="210"/>
      <c r="L28" s="210"/>
      <c r="M28" s="210"/>
      <c r="N28" s="210"/>
      <c r="O28" s="210"/>
      <c r="P28" s="210"/>
      <c r="Q28" s="210"/>
      <c r="R28" s="210"/>
      <c r="S28" s="419">
        <f>SUM(H28:R28)</f>
        <v>0</v>
      </c>
      <c r="T28" s="420">
        <f>SUMIF($H$21:$R$21,"Actual",H28:R28)</f>
        <v>0</v>
      </c>
      <c r="U28" s="351"/>
      <c r="V28" s="351"/>
      <c r="W28" s="351"/>
      <c r="X28" s="351"/>
      <c r="Y28" s="351"/>
      <c r="Z28" s="351"/>
      <c r="AA28" s="351"/>
      <c r="AB28" s="351"/>
      <c r="AC28" s="350"/>
      <c r="AD28" s="350"/>
      <c r="AE28" s="22"/>
      <c r="AF28" s="22"/>
      <c r="AG28" s="22"/>
      <c r="AH28" s="22"/>
      <c r="AI28" s="22"/>
      <c r="AJ28" s="22"/>
      <c r="AK28" s="22"/>
      <c r="AL28" s="319"/>
      <c r="AM28" s="84"/>
      <c r="AN28" s="21"/>
      <c r="AO28" s="21"/>
      <c r="AP28" s="21"/>
    </row>
    <row r="29" spans="1:42" ht="15" customHeight="1" thickBot="1">
      <c r="A29" s="319"/>
      <c r="B29" s="22"/>
      <c r="C29" s="117" t="s">
        <v>250</v>
      </c>
      <c r="D29" s="359"/>
      <c r="E29" s="360"/>
      <c r="F29" s="360"/>
      <c r="G29" s="360"/>
      <c r="H29" s="210"/>
      <c r="I29" s="210"/>
      <c r="J29" s="210"/>
      <c r="K29" s="210"/>
      <c r="L29" s="210"/>
      <c r="M29" s="210"/>
      <c r="N29" s="210"/>
      <c r="O29" s="210"/>
      <c r="P29" s="210"/>
      <c r="Q29" s="210"/>
      <c r="R29" s="210"/>
      <c r="S29" s="419">
        <f>SUM(H29:R29)</f>
        <v>0</v>
      </c>
      <c r="T29" s="420">
        <f>SUMIF($H$21:$R$21,"Actual",H29:R29)</f>
        <v>0</v>
      </c>
      <c r="U29" s="351"/>
      <c r="V29" s="351"/>
      <c r="W29" s="351"/>
      <c r="X29" s="351"/>
      <c r="Y29" s="351"/>
      <c r="Z29" s="351"/>
      <c r="AA29" s="351"/>
      <c r="AB29" s="351"/>
      <c r="AC29" s="350"/>
      <c r="AD29" s="350"/>
      <c r="AE29" s="22"/>
      <c r="AF29" s="22"/>
      <c r="AG29" s="22"/>
      <c r="AH29" s="22"/>
      <c r="AI29" s="22"/>
      <c r="AJ29" s="22"/>
      <c r="AK29" s="22"/>
      <c r="AL29" s="319"/>
      <c r="AM29" s="84"/>
      <c r="AN29" s="21"/>
      <c r="AO29" s="21"/>
      <c r="AP29" s="21"/>
    </row>
    <row r="30" spans="1:42" ht="15" customHeight="1" thickBot="1">
      <c r="A30" s="319"/>
      <c r="B30" s="22"/>
      <c r="C30" s="117" t="s">
        <v>251</v>
      </c>
      <c r="D30" s="359"/>
      <c r="E30" s="360"/>
      <c r="F30" s="360"/>
      <c r="G30" s="360"/>
      <c r="H30" s="210"/>
      <c r="I30" s="210"/>
      <c r="J30" s="210"/>
      <c r="K30" s="210"/>
      <c r="L30" s="210"/>
      <c r="M30" s="210"/>
      <c r="N30" s="210"/>
      <c r="O30" s="210"/>
      <c r="P30" s="210"/>
      <c r="Q30" s="210"/>
      <c r="R30" s="210"/>
      <c r="S30" s="419">
        <f>SUM(H30:R30)</f>
        <v>0</v>
      </c>
      <c r="T30" s="420">
        <f>SUMIF($H$21:$R$21,"Actual",H30:R30)</f>
        <v>0</v>
      </c>
      <c r="U30" s="351"/>
      <c r="V30" s="351"/>
      <c r="W30" s="351"/>
      <c r="X30" s="351"/>
      <c r="Y30" s="351"/>
      <c r="Z30" s="351"/>
      <c r="AA30" s="351"/>
      <c r="AB30" s="351"/>
      <c r="AC30" s="350"/>
      <c r="AD30" s="350"/>
      <c r="AE30" s="22"/>
      <c r="AF30" s="22"/>
      <c r="AG30" s="22"/>
      <c r="AH30" s="22"/>
      <c r="AI30" s="22"/>
      <c r="AJ30" s="22"/>
      <c r="AK30" s="22"/>
      <c r="AL30" s="319"/>
      <c r="AM30" s="84"/>
      <c r="AN30" s="21"/>
      <c r="AO30" s="21"/>
      <c r="AP30" s="21"/>
    </row>
    <row r="31" spans="1:42" ht="15" customHeight="1" thickBot="1">
      <c r="A31" s="319"/>
      <c r="B31" s="22"/>
      <c r="C31" s="117" t="s">
        <v>252</v>
      </c>
      <c r="D31" s="359"/>
      <c r="E31" s="360"/>
      <c r="F31" s="360"/>
      <c r="G31" s="360"/>
      <c r="H31" s="210"/>
      <c r="I31" s="210"/>
      <c r="J31" s="210"/>
      <c r="K31" s="210"/>
      <c r="L31" s="210"/>
      <c r="M31" s="210"/>
      <c r="N31" s="210"/>
      <c r="O31" s="210"/>
      <c r="P31" s="210"/>
      <c r="Q31" s="210"/>
      <c r="R31" s="210"/>
      <c r="S31" s="419">
        <f>SUM(H31:R31)</f>
        <v>0</v>
      </c>
      <c r="T31" s="420">
        <f>SUMIF($H$21:$R$21,"Actual",H31:R31)</f>
        <v>0</v>
      </c>
      <c r="U31" s="351"/>
      <c r="V31" s="351"/>
      <c r="W31" s="351"/>
      <c r="X31" s="351"/>
      <c r="Y31" s="351"/>
      <c r="Z31" s="351"/>
      <c r="AA31" s="351"/>
      <c r="AB31" s="351"/>
      <c r="AC31" s="350"/>
      <c r="AD31" s="350"/>
      <c r="AE31" s="22"/>
      <c r="AF31" s="22"/>
      <c r="AG31" s="22"/>
      <c r="AH31" s="22"/>
      <c r="AI31" s="22"/>
      <c r="AJ31" s="22"/>
      <c r="AK31" s="22"/>
      <c r="AL31" s="319"/>
      <c r="AM31" s="84"/>
      <c r="AN31" s="21"/>
      <c r="AO31" s="21"/>
      <c r="AP31" s="21"/>
    </row>
    <row r="32" spans="1:42" ht="15" customHeight="1" thickBot="1">
      <c r="A32" s="319"/>
      <c r="B32" s="22"/>
      <c r="C32" s="118" t="s">
        <v>253</v>
      </c>
      <c r="D32" s="359"/>
      <c r="E32" s="360"/>
      <c r="F32" s="360"/>
      <c r="G32" s="360"/>
      <c r="H32" s="210"/>
      <c r="I32" s="210"/>
      <c r="J32" s="210"/>
      <c r="K32" s="210"/>
      <c r="L32" s="210"/>
      <c r="M32" s="210"/>
      <c r="N32" s="210"/>
      <c r="O32" s="210"/>
      <c r="P32" s="210"/>
      <c r="Q32" s="210"/>
      <c r="R32" s="210"/>
      <c r="S32" s="419">
        <f>SUM(H32:R32)</f>
        <v>0</v>
      </c>
      <c r="T32" s="420">
        <f>SUMIF($H$21:$R$21,"Actual",H32:R32)</f>
        <v>0</v>
      </c>
      <c r="U32" s="351"/>
      <c r="V32" s="351"/>
      <c r="W32" s="351"/>
      <c r="X32" s="351"/>
      <c r="Y32" s="351"/>
      <c r="Z32" s="351"/>
      <c r="AA32" s="351"/>
      <c r="AB32" s="351"/>
      <c r="AC32" s="350"/>
      <c r="AD32" s="350"/>
      <c r="AE32" s="22"/>
      <c r="AF32" s="22"/>
      <c r="AG32" s="22"/>
      <c r="AH32" s="22"/>
      <c r="AI32" s="22"/>
      <c r="AJ32" s="22"/>
      <c r="AK32" s="22"/>
      <c r="AL32" s="319"/>
      <c r="AM32" s="84"/>
      <c r="AN32" s="21"/>
      <c r="AO32" s="21"/>
      <c r="AP32" s="21"/>
    </row>
    <row r="33" spans="1:42" ht="25.35" customHeight="1">
      <c r="A33" s="319"/>
      <c r="B33" s="22"/>
      <c r="C33" s="119" t="s">
        <v>241</v>
      </c>
      <c r="D33" s="256">
        <f t="shared" ref="D33:P33" si="1">SUM(D25:D32)</f>
        <v>0</v>
      </c>
      <c r="E33" s="256">
        <v>0</v>
      </c>
      <c r="F33" s="256">
        <v>0</v>
      </c>
      <c r="G33" s="256">
        <f t="shared" si="1"/>
        <v>0</v>
      </c>
      <c r="H33" s="256">
        <f t="shared" si="1"/>
        <v>0</v>
      </c>
      <c r="I33" s="256">
        <f t="shared" si="1"/>
        <v>0</v>
      </c>
      <c r="J33" s="256">
        <f>SUM(J25:J32)</f>
        <v>0</v>
      </c>
      <c r="K33" s="256">
        <f t="shared" si="1"/>
        <v>0</v>
      </c>
      <c r="L33" s="256">
        <f t="shared" si="1"/>
        <v>0</v>
      </c>
      <c r="M33" s="256">
        <f t="shared" si="1"/>
        <v>0</v>
      </c>
      <c r="N33" s="256">
        <f t="shared" si="1"/>
        <v>0</v>
      </c>
      <c r="O33" s="256">
        <f t="shared" si="1"/>
        <v>0</v>
      </c>
      <c r="P33" s="256">
        <f t="shared" si="1"/>
        <v>0</v>
      </c>
      <c r="Q33" s="256">
        <f>SUM(Q25:Q32)</f>
        <v>0</v>
      </c>
      <c r="R33" s="356">
        <f>SUM(R25:R32)</f>
        <v>0</v>
      </c>
      <c r="S33" s="355"/>
      <c r="T33" s="352"/>
      <c r="U33" s="352"/>
      <c r="V33" s="352"/>
      <c r="W33" s="352"/>
      <c r="X33" s="352"/>
      <c r="Y33" s="352"/>
      <c r="Z33" s="352"/>
      <c r="AA33" s="352"/>
      <c r="AB33" s="352"/>
      <c r="AC33" s="350"/>
      <c r="AD33" s="350"/>
      <c r="AE33" s="88"/>
      <c r="AF33" s="88"/>
      <c r="AG33" s="88"/>
      <c r="AH33" s="22"/>
      <c r="AI33" s="22"/>
      <c r="AJ33" s="27">
        <f>SUM(AJ25:AJ32)</f>
        <v>0</v>
      </c>
      <c r="AK33" s="27">
        <f>SUM(AK25:AK32)</f>
        <v>0</v>
      </c>
      <c r="AL33" s="319"/>
      <c r="AM33" s="84"/>
      <c r="AN33" s="21"/>
      <c r="AO33" s="21"/>
      <c r="AP33" s="21"/>
    </row>
    <row r="34" spans="1:42" s="22" customFormat="1" ht="4.3499999999999996" customHeight="1">
      <c r="A34" s="319"/>
      <c r="C34" s="51"/>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E34" s="28"/>
      <c r="AF34" s="28"/>
      <c r="AG34" s="126"/>
      <c r="AJ34" s="28"/>
      <c r="AK34" s="28"/>
      <c r="AL34" s="319"/>
      <c r="AM34" s="84"/>
    </row>
    <row r="35" spans="1:42" ht="15" customHeight="1">
      <c r="A35" s="319"/>
      <c r="B35" s="22"/>
      <c r="C35" s="89" t="s">
        <v>254</v>
      </c>
      <c r="D35" s="90" t="str">
        <f t="shared" ref="D35:L35" si="2">IFERROR(D33/$L$7,"")</f>
        <v/>
      </c>
      <c r="E35" s="90" t="str">
        <f t="shared" si="2"/>
        <v/>
      </c>
      <c r="F35" s="90" t="str">
        <f t="shared" si="2"/>
        <v/>
      </c>
      <c r="G35" s="90" t="str">
        <f t="shared" si="2"/>
        <v/>
      </c>
      <c r="H35" s="90" t="str">
        <f t="shared" si="2"/>
        <v/>
      </c>
      <c r="I35" s="90" t="str">
        <f t="shared" si="2"/>
        <v/>
      </c>
      <c r="J35" s="90" t="str">
        <f t="shared" si="2"/>
        <v/>
      </c>
      <c r="K35" s="90" t="str">
        <f t="shared" si="2"/>
        <v/>
      </c>
      <c r="L35" s="90" t="str">
        <f t="shared" si="2"/>
        <v/>
      </c>
      <c r="M35" s="90" t="str">
        <f>IFERROR(M33/$L$7,"")</f>
        <v/>
      </c>
      <c r="N35" s="90" t="str">
        <f>IFERROR(N33/$L$7,"")</f>
        <v/>
      </c>
      <c r="O35" s="90" t="str">
        <f t="shared" ref="O35:P35" si="3">IFERROR(O33/$L$7,"")</f>
        <v/>
      </c>
      <c r="P35" s="90" t="str">
        <f t="shared" si="3"/>
        <v/>
      </c>
      <c r="Q35" s="90"/>
      <c r="R35" s="421">
        <f ca="1">SUM(D35:R35)</f>
        <v>0</v>
      </c>
      <c r="S35" s="302"/>
      <c r="T35" s="353"/>
      <c r="U35" s="353"/>
      <c r="V35" s="353"/>
      <c r="W35" s="353"/>
      <c r="X35" s="353"/>
      <c r="Y35" s="353"/>
      <c r="Z35" s="353"/>
      <c r="AA35" s="353"/>
      <c r="AB35" s="353"/>
      <c r="AC35" s="350"/>
      <c r="AD35" s="350"/>
      <c r="AE35" s="22"/>
      <c r="AF35" s="22"/>
      <c r="AG35" s="22"/>
      <c r="AH35" s="22"/>
      <c r="AI35" s="22"/>
      <c r="AJ35" s="23"/>
      <c r="AK35" s="23"/>
      <c r="AL35" s="319"/>
      <c r="AM35" s="84"/>
      <c r="AN35" s="21"/>
      <c r="AO35" s="21"/>
      <c r="AP35" s="21"/>
    </row>
    <row r="36" spans="1:42" s="22" customFormat="1" ht="4.5" customHeight="1">
      <c r="A36" s="319"/>
      <c r="D36" s="29"/>
      <c r="E36" s="29"/>
      <c r="F36" s="29"/>
      <c r="G36" s="29"/>
      <c r="H36" s="29"/>
      <c r="I36" s="29"/>
      <c r="J36" s="29"/>
      <c r="K36" s="29"/>
      <c r="L36" s="29"/>
      <c r="M36" s="29"/>
      <c r="N36" s="29"/>
      <c r="O36" s="29"/>
      <c r="P36" s="29"/>
      <c r="Q36" s="29"/>
      <c r="R36" s="422"/>
      <c r="S36" s="29"/>
      <c r="T36" s="29"/>
      <c r="U36" s="29"/>
      <c r="V36" s="29"/>
      <c r="W36" s="29"/>
      <c r="X36" s="29"/>
      <c r="Y36" s="29"/>
      <c r="Z36" s="29"/>
      <c r="AA36" s="29"/>
      <c r="AB36" s="29"/>
      <c r="AC36" s="29"/>
      <c r="AD36" s="29"/>
      <c r="AE36" s="29"/>
      <c r="AF36" s="29"/>
      <c r="AG36" s="30"/>
      <c r="AM36" s="25"/>
      <c r="AN36" s="25"/>
      <c r="AO36" s="319"/>
      <c r="AP36" s="84"/>
    </row>
    <row r="37" spans="1:42" ht="37.35" customHeight="1">
      <c r="A37" s="319"/>
      <c r="B37" s="22"/>
      <c r="C37" s="22"/>
      <c r="D37" s="89" t="str">
        <f>IF(E37&lt;0,"UNDERSPEND",IF(E37=0,"ON FORECAST","OVERSPEND"))</f>
        <v>ON FORECAST</v>
      </c>
      <c r="E37" s="196">
        <f>SUM(D33:D33)-O7</f>
        <v>0</v>
      </c>
      <c r="F37" s="22"/>
      <c r="G37" s="22"/>
      <c r="H37" s="22"/>
      <c r="I37" s="22"/>
      <c r="J37" s="22"/>
      <c r="K37" s="22"/>
      <c r="L37" s="22"/>
      <c r="M37" s="22"/>
      <c r="N37" s="22"/>
      <c r="O37" s="22"/>
      <c r="P37" s="581" t="str">
        <f>IF(R37&lt;0,"UNDERSPEND",IF(R37=0,"ON FORECAST","OVERSPEND"))</f>
        <v>ON FORECAST</v>
      </c>
      <c r="Q37" s="581"/>
      <c r="R37" s="423">
        <f>SUM(E33:R33)-R7</f>
        <v>0</v>
      </c>
      <c r="S37" s="22"/>
      <c r="T37" s="22"/>
      <c r="U37" s="22"/>
      <c r="V37" s="22"/>
      <c r="W37" s="22"/>
      <c r="X37" s="22"/>
      <c r="Y37" s="22"/>
      <c r="Z37" s="22"/>
      <c r="AA37" s="22"/>
      <c r="AB37" s="22"/>
      <c r="AC37" s="22"/>
      <c r="AD37" s="354"/>
      <c r="AE37" s="352"/>
      <c r="AF37" s="22"/>
      <c r="AG37" s="22"/>
      <c r="AH37" s="22"/>
      <c r="AI37" s="22"/>
      <c r="AJ37" s="22"/>
      <c r="AK37" s="22"/>
      <c r="AL37" s="22"/>
      <c r="AM37" s="23"/>
      <c r="AN37" s="23"/>
      <c r="AO37" s="319"/>
      <c r="AP37" s="84"/>
    </row>
    <row r="38" spans="1:42" s="22" customFormat="1" ht="13.5" customHeight="1">
      <c r="A38" s="319"/>
      <c r="AE38" s="57" t="str">
        <f>IF(AE37&lt;&gt;0,"ERROR - FORECAST ENTERED IS DIFFERENT FROM GRANT ALLOCATION - PLEASE EXPLAIN WHY BELOW","")</f>
        <v/>
      </c>
      <c r="AG38" s="57"/>
      <c r="AM38" s="25"/>
      <c r="AN38" s="25"/>
      <c r="AO38" s="319"/>
      <c r="AP38" s="84"/>
    </row>
    <row r="39" spans="1:42" s="103" customFormat="1" ht="13.5" customHeight="1">
      <c r="A39" s="319"/>
      <c r="C39" s="104" t="s">
        <v>255</v>
      </c>
      <c r="AH39" s="105">
        <f>SUM(D39:N39)</f>
        <v>0</v>
      </c>
      <c r="AM39" s="106"/>
      <c r="AN39" s="106"/>
      <c r="AO39" s="319"/>
    </row>
    <row r="40" spans="1:42" s="103" customFormat="1" ht="13.5">
      <c r="A40" s="319"/>
      <c r="AM40" s="106"/>
      <c r="AN40" s="106"/>
      <c r="AO40" s="319"/>
    </row>
    <row r="41" spans="1:42" s="103" customFormat="1" ht="30" customHeight="1">
      <c r="A41" s="319"/>
      <c r="C41" s="107" t="s">
        <v>256</v>
      </c>
      <c r="D41" s="108"/>
      <c r="E41" s="108">
        <f t="shared" ref="E41:N41" si="4">D33-E39</f>
        <v>0</v>
      </c>
      <c r="F41" s="108">
        <f t="shared" si="4"/>
        <v>0</v>
      </c>
      <c r="G41" s="108">
        <f t="shared" si="4"/>
        <v>0</v>
      </c>
      <c r="H41" s="108">
        <f t="shared" si="4"/>
        <v>0</v>
      </c>
      <c r="I41" s="108">
        <f t="shared" si="4"/>
        <v>0</v>
      </c>
      <c r="J41" s="108">
        <f t="shared" si="4"/>
        <v>0</v>
      </c>
      <c r="K41" s="108">
        <f t="shared" si="4"/>
        <v>0</v>
      </c>
      <c r="L41" s="108">
        <f t="shared" si="4"/>
        <v>0</v>
      </c>
      <c r="M41" s="108">
        <f t="shared" si="4"/>
        <v>0</v>
      </c>
      <c r="N41" s="108">
        <f t="shared" si="4"/>
        <v>0</v>
      </c>
      <c r="O41" s="108"/>
      <c r="P41" s="108"/>
      <c r="Q41" s="108"/>
      <c r="R41" s="108"/>
      <c r="S41" s="108"/>
      <c r="T41" s="108"/>
      <c r="U41" s="108"/>
      <c r="V41" s="108"/>
      <c r="W41" s="108"/>
      <c r="X41" s="108"/>
      <c r="Y41" s="108"/>
      <c r="Z41" s="108"/>
      <c r="AA41" s="108"/>
      <c r="AB41" s="108"/>
      <c r="AC41" s="108"/>
      <c r="AD41" s="108"/>
      <c r="AE41" s="108"/>
      <c r="AF41" s="108">
        <f>AB33-AF39</f>
        <v>0</v>
      </c>
      <c r="AG41" s="108"/>
      <c r="AH41" s="108">
        <f>SUM(D41:AF41)</f>
        <v>0</v>
      </c>
      <c r="AM41" s="106"/>
      <c r="AN41" s="106"/>
      <c r="AO41" s="319"/>
    </row>
    <row r="42" spans="1:42" s="22" customFormat="1" ht="13.5">
      <c r="A42" s="319"/>
      <c r="AH42" s="57"/>
      <c r="AM42" s="25"/>
      <c r="AN42" s="25"/>
      <c r="AO42" s="319"/>
      <c r="AP42" s="84"/>
    </row>
    <row r="43" spans="1:42" s="22" customFormat="1" ht="39" customHeight="1">
      <c r="A43" s="319"/>
      <c r="C43" s="98" t="str">
        <f>IF(L9="No","Reasons for changes to forecast: N/A","Reasons for changes to forecast (including Underspend): Please add the reasons below")</f>
        <v>Reasons for changes to forecast (including Underspend): Please add the reasons below</v>
      </c>
      <c r="D43" s="100"/>
      <c r="E43" s="100"/>
      <c r="F43" s="100"/>
      <c r="G43" s="100"/>
      <c r="H43" s="100"/>
      <c r="I43" s="100"/>
      <c r="J43" s="100"/>
      <c r="K43" s="100"/>
      <c r="L43" s="100"/>
      <c r="M43" s="100"/>
      <c r="N43" s="100"/>
      <c r="O43" s="100"/>
      <c r="P43" s="302"/>
      <c r="S43" s="98" t="str">
        <f>IF(L9="No","Reasons for changes to forecast: N/A","Reasons for changes to forecast (including Underspend): Please add the reasons below")</f>
        <v>Reasons for changes to forecast (including Underspend): Please add the reasons below</v>
      </c>
      <c r="T43" s="100"/>
      <c r="U43" s="100"/>
      <c r="V43" s="100"/>
      <c r="W43" s="100"/>
      <c r="X43" s="100"/>
      <c r="Y43" s="100"/>
      <c r="Z43" s="100"/>
      <c r="AA43" s="100"/>
      <c r="AB43" s="100"/>
      <c r="AC43" s="100"/>
      <c r="AD43" s="100"/>
      <c r="AE43" s="302"/>
      <c r="AM43" s="25"/>
      <c r="AN43" s="25"/>
      <c r="AO43" s="319"/>
      <c r="AP43" s="84"/>
    </row>
    <row r="44" spans="1:42" ht="28.35" customHeight="1">
      <c r="A44" s="319"/>
      <c r="B44" s="22"/>
      <c r="C44" s="99" t="s">
        <v>257</v>
      </c>
      <c r="D44" s="571"/>
      <c r="E44" s="572"/>
      <c r="F44" s="572"/>
      <c r="G44" s="572"/>
      <c r="H44" s="572"/>
      <c r="I44" s="572"/>
      <c r="J44" s="572"/>
      <c r="K44" s="572"/>
      <c r="L44" s="572"/>
      <c r="M44" s="572"/>
      <c r="N44" s="572"/>
      <c r="O44" s="572"/>
      <c r="P44" s="302"/>
      <c r="Q44" s="22"/>
      <c r="R44" s="22"/>
      <c r="S44" s="99" t="s">
        <v>257</v>
      </c>
      <c r="T44" s="578"/>
      <c r="U44" s="579"/>
      <c r="V44" s="579"/>
      <c r="W44" s="579"/>
      <c r="X44" s="579"/>
      <c r="Y44" s="579"/>
      <c r="Z44" s="579"/>
      <c r="AA44" s="579"/>
      <c r="AB44" s="579"/>
      <c r="AC44" s="579"/>
      <c r="AD44" s="580"/>
      <c r="AE44" s="22"/>
      <c r="AF44" s="22"/>
      <c r="AG44" s="22"/>
      <c r="AH44" s="22"/>
      <c r="AI44" s="22"/>
      <c r="AJ44" s="22"/>
      <c r="AK44" s="22"/>
      <c r="AL44" s="22"/>
      <c r="AM44" s="23"/>
      <c r="AN44" s="23"/>
      <c r="AO44" s="319"/>
      <c r="AP44" s="84"/>
    </row>
    <row r="45" spans="1:42" ht="60.6" customHeight="1">
      <c r="A45" s="319"/>
      <c r="B45" s="22"/>
      <c r="C45" s="97" t="s">
        <v>258</v>
      </c>
      <c r="D45" s="576"/>
      <c r="E45" s="577"/>
      <c r="F45" s="577"/>
      <c r="G45" s="577"/>
      <c r="H45" s="577"/>
      <c r="I45" s="577"/>
      <c r="J45" s="577"/>
      <c r="K45" s="577"/>
      <c r="L45" s="577"/>
      <c r="M45" s="577"/>
      <c r="N45" s="577"/>
      <c r="O45" s="577"/>
      <c r="P45" s="302"/>
      <c r="Q45" s="22"/>
      <c r="R45" s="22"/>
      <c r="S45" s="97" t="s">
        <v>258</v>
      </c>
      <c r="T45" s="578"/>
      <c r="U45" s="579"/>
      <c r="V45" s="579"/>
      <c r="W45" s="579"/>
      <c r="X45" s="579"/>
      <c r="Y45" s="579"/>
      <c r="Z45" s="579"/>
      <c r="AA45" s="579"/>
      <c r="AB45" s="579"/>
      <c r="AC45" s="579"/>
      <c r="AD45" s="580"/>
      <c r="AE45" s="22"/>
      <c r="AF45" s="22"/>
      <c r="AG45" s="22"/>
      <c r="AH45" s="22"/>
      <c r="AI45" s="22"/>
      <c r="AJ45" s="22"/>
      <c r="AK45" s="22"/>
      <c r="AL45" s="22"/>
      <c r="AM45" s="23"/>
      <c r="AN45" s="23"/>
      <c r="AO45" s="319"/>
      <c r="AP45" s="84"/>
    </row>
    <row r="46" spans="1:42" s="22" customFormat="1" ht="13.5">
      <c r="A46" s="319"/>
      <c r="AM46" s="25"/>
      <c r="AN46" s="25"/>
      <c r="AO46" s="319"/>
      <c r="AP46" s="84"/>
    </row>
    <row r="47" spans="1:42" s="22" customFormat="1" ht="13.5">
      <c r="A47" s="319"/>
      <c r="AM47" s="25"/>
      <c r="AN47" s="25"/>
      <c r="AO47" s="319"/>
      <c r="AP47" s="84"/>
    </row>
    <row r="48" spans="1:42" ht="13.5">
      <c r="A48" s="319"/>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3"/>
      <c r="AN48" s="23"/>
      <c r="AO48" s="319"/>
      <c r="AP48" s="84"/>
    </row>
    <row r="49" spans="1:42" ht="13.5">
      <c r="A49" s="319"/>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3"/>
      <c r="AN49" s="23"/>
      <c r="AO49" s="319"/>
      <c r="AP49" s="84"/>
    </row>
    <row r="50" spans="1:42" ht="13.5">
      <c r="A50" s="319"/>
      <c r="B50" s="21"/>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21"/>
      <c r="AM50" s="50"/>
      <c r="AN50" s="50"/>
      <c r="AO50" s="319"/>
      <c r="AP50" s="84"/>
    </row>
    <row r="51" spans="1:42" ht="13.5">
      <c r="A51" s="319"/>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3"/>
      <c r="AN51" s="23"/>
      <c r="AO51" s="319"/>
      <c r="AP51" s="84"/>
    </row>
    <row r="52" spans="1:42"/>
    <row r="53" spans="1:42"/>
    <row r="54" spans="1:42"/>
    <row r="55" spans="1:42"/>
    <row r="56" spans="1:42"/>
    <row r="57" spans="1:42"/>
    <row r="58" spans="1:42"/>
    <row r="59" spans="1:42"/>
    <row r="60" spans="1:42"/>
    <row r="61" spans="1:42"/>
    <row r="62" spans="1:42"/>
    <row r="63" spans="1:42"/>
    <row r="64" spans="1:4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formatCells="0" formatColumns="0" formatRows="0"/>
  <mergeCells count="16">
    <mergeCell ref="D45:O45"/>
    <mergeCell ref="T44:AD44"/>
    <mergeCell ref="T45:AD45"/>
    <mergeCell ref="P37:Q37"/>
    <mergeCell ref="O15:Q15"/>
    <mergeCell ref="P7:Q7"/>
    <mergeCell ref="D19:R19"/>
    <mergeCell ref="D44:O44"/>
    <mergeCell ref="J9:K9"/>
    <mergeCell ref="D15:G15"/>
    <mergeCell ref="J13:K13"/>
    <mergeCell ref="C3:L3"/>
    <mergeCell ref="D7:G7"/>
    <mergeCell ref="D9:G9"/>
    <mergeCell ref="D11:G11"/>
    <mergeCell ref="D13:G13"/>
  </mergeCells>
  <phoneticPr fontId="54" type="noConversion"/>
  <conditionalFormatting sqref="D44:D45">
    <cfRule type="expression" dxfId="98" priority="45">
      <formula>#REF!="Yes"</formula>
    </cfRule>
  </conditionalFormatting>
  <conditionalFormatting sqref="D22:R22">
    <cfRule type="cellIs" dxfId="97" priority="11" operator="lessThan">
      <formula>$D$11</formula>
    </cfRule>
    <cfRule type="cellIs" dxfId="96" priority="12" operator="greaterThanOrEqual">
      <formula>$D$11</formula>
    </cfRule>
  </conditionalFormatting>
  <conditionalFormatting sqref="U25:AB32 D25:R32">
    <cfRule type="expression" dxfId="95" priority="6">
      <formula>D$21="Forecasted"</formula>
    </cfRule>
    <cfRule type="expression" dxfId="94" priority="7">
      <formula>D$21="Claimed"</formula>
    </cfRule>
    <cfRule type="expression" dxfId="93" priority="44">
      <formula>D$21="Actual"</formula>
    </cfRule>
  </conditionalFormatting>
  <conditionalFormatting sqref="E37">
    <cfRule type="cellIs" dxfId="92" priority="1" operator="greaterThan">
      <formula>0</formula>
    </cfRule>
    <cfRule type="cellIs" dxfId="91" priority="2" operator="lessThan">
      <formula>0</formula>
    </cfRule>
  </conditionalFormatting>
  <conditionalFormatting sqref="N11:N12">
    <cfRule type="cellIs" dxfId="90" priority="34" operator="greaterThan">
      <formula>1</formula>
    </cfRule>
  </conditionalFormatting>
  <conditionalFormatting sqref="R37">
    <cfRule type="cellIs" dxfId="89" priority="3" operator="greaterThan">
      <formula>0</formula>
    </cfRule>
    <cfRule type="cellIs" dxfId="88" priority="5" operator="lessThan">
      <formula>0</formula>
    </cfRule>
  </conditionalFormatting>
  <conditionalFormatting sqref="AE37">
    <cfRule type="cellIs" dxfId="87" priority="4" operator="greaterThan">
      <formula>0</formula>
    </cfRule>
    <cfRule type="cellIs" dxfId="86" priority="13" operator="lessThan">
      <formula>0</formula>
    </cfRule>
  </conditionalFormatting>
  <conditionalFormatting sqref="S25:T32">
    <cfRule type="expression" dxfId="85" priority="55">
      <formula>R$21="Forecasted"</formula>
    </cfRule>
    <cfRule type="expression" dxfId="84" priority="56">
      <formula>R$21="Claimed"</formula>
    </cfRule>
    <cfRule type="expression" dxfId="83" priority="57">
      <formula>R$21="Actual"</formula>
    </cfRule>
  </conditionalFormatting>
  <dataValidations count="3">
    <dataValidation type="date" allowBlank="1" showInputMessage="1" showErrorMessage="1" sqref="D11:G11" xr:uid="{6F3850EB-7CE3-408E-9BF9-0DAA02D5EAFD}">
      <formula1>44927</formula1>
      <formula2>47119</formula2>
    </dataValidation>
    <dataValidation type="list" allowBlank="1" showInputMessage="1" showErrorMessage="1" sqref="L9" xr:uid="{0FF64300-49AF-489E-93C1-08D3AC7E701C}">
      <formula1>"Yes, No"</formula1>
    </dataValidation>
    <dataValidation type="date" operator="greaterThan" allowBlank="1" showInputMessage="1" showErrorMessage="1" sqref="AG25:AG32" xr:uid="{C7CF1B7B-05E8-45FF-88CC-A4A6696647BF}">
      <formula1>44197</formula1>
    </dataValidation>
  </dataValidations>
  <pageMargins left="0.70866141732283472" right="0.70866141732283472" top="0.74803149606299213" bottom="0.74803149606299213" header="0.31496062992125984" footer="0.31496062992125984"/>
  <pageSetup paperSize="9" scale="21" fitToHeight="0" orientation="landscape" r:id="rId1"/>
  <headerFooter>
    <oddHeader xml:space="preserve">&amp;L&amp;"Verdana,Italic"&amp;50&amp;K00-017Draft
</oddHeader>
  </headerFooter>
  <customProperties>
    <customPr name="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6E62C-37E5-45D4-A87C-3738A0A9043E}">
  <dimension ref="B1:I21"/>
  <sheetViews>
    <sheetView topLeftCell="A12" workbookViewId="0">
      <selection activeCell="F7" sqref="F7"/>
    </sheetView>
  </sheetViews>
  <sheetFormatPr defaultRowHeight="15"/>
  <cols>
    <col min="3" max="3" width="26.140625" customWidth="1"/>
    <col min="4" max="4" width="45.140625" customWidth="1"/>
    <col min="5" max="5" width="26.42578125" customWidth="1"/>
    <col min="6" max="6" width="27.140625" customWidth="1"/>
    <col min="7" max="7" width="27.7109375" customWidth="1"/>
    <col min="8" max="8" width="43.7109375" customWidth="1"/>
    <col min="9" max="9" width="69.42578125" customWidth="1"/>
  </cols>
  <sheetData>
    <row r="1" spans="2:9" s="312" customFormat="1" ht="68.099999999999994" customHeight="1">
      <c r="B1" s="270"/>
      <c r="C1" s="561" t="s">
        <v>259</v>
      </c>
      <c r="D1" s="561"/>
      <c r="E1" s="561"/>
      <c r="F1" s="561"/>
      <c r="G1" s="271"/>
      <c r="H1" s="271"/>
      <c r="I1" s="53"/>
    </row>
    <row r="2" spans="2:9" s="312" customFormat="1" ht="7.15" customHeight="1">
      <c r="B2" s="270"/>
      <c r="C2" s="138"/>
      <c r="D2" s="138"/>
      <c r="E2" s="138"/>
      <c r="F2" s="138"/>
      <c r="G2" s="273"/>
      <c r="H2" s="273"/>
      <c r="I2" s="53"/>
    </row>
    <row r="3" spans="2:9" s="312" customFormat="1" ht="14.65" customHeight="1">
      <c r="B3" s="275"/>
      <c r="C3" s="560" t="s">
        <v>260</v>
      </c>
      <c r="D3" s="560"/>
      <c r="E3" s="560"/>
      <c r="F3" s="560"/>
      <c r="G3" s="560"/>
      <c r="H3" s="560"/>
      <c r="I3" s="53"/>
    </row>
    <row r="4" spans="2:9" s="312" customFormat="1" ht="21">
      <c r="B4" s="270"/>
      <c r="C4" s="560"/>
      <c r="D4" s="560"/>
      <c r="E4" s="560"/>
      <c r="F4" s="560"/>
      <c r="G4" s="560"/>
      <c r="H4" s="560"/>
      <c r="I4" s="53"/>
    </row>
    <row r="5" spans="2:9" s="312" customFormat="1" ht="21">
      <c r="B5" s="270"/>
      <c r="C5" s="560"/>
      <c r="D5" s="560"/>
      <c r="E5" s="560"/>
      <c r="F5" s="560"/>
      <c r="G5" s="560"/>
      <c r="H5" s="560"/>
      <c r="I5" s="53"/>
    </row>
    <row r="6" spans="2:9" s="312" customFormat="1" ht="35.25" customHeight="1">
      <c r="B6" s="270"/>
      <c r="C6" s="402" t="s">
        <v>261</v>
      </c>
      <c r="D6" s="403" t="s">
        <v>262</v>
      </c>
      <c r="E6" s="403" t="s">
        <v>263</v>
      </c>
      <c r="F6" s="404" t="s">
        <v>206</v>
      </c>
      <c r="G6" s="404" t="s">
        <v>198</v>
      </c>
      <c r="H6" s="404" t="s">
        <v>264</v>
      </c>
      <c r="I6" s="53"/>
    </row>
    <row r="7" spans="2:9" s="312" customFormat="1" ht="247.5" customHeight="1">
      <c r="B7" s="270"/>
      <c r="C7" s="262" t="s">
        <v>265</v>
      </c>
      <c r="D7" s="405" t="s">
        <v>266</v>
      </c>
      <c r="E7" s="406" t="s">
        <v>267</v>
      </c>
      <c r="F7" s="265"/>
      <c r="G7" s="224"/>
      <c r="H7" s="224"/>
      <c r="I7" s="53"/>
    </row>
    <row r="8" spans="2:9" s="312" customFormat="1" ht="74.25" customHeight="1">
      <c r="B8" s="270"/>
      <c r="C8" s="262" t="s">
        <v>268</v>
      </c>
      <c r="D8" s="407" t="s">
        <v>269</v>
      </c>
      <c r="E8" s="406" t="s">
        <v>267</v>
      </c>
      <c r="F8" s="265"/>
      <c r="G8" s="224"/>
      <c r="H8" s="224"/>
      <c r="I8" s="53"/>
    </row>
    <row r="9" spans="2:9" s="312" customFormat="1" ht="102.75" customHeight="1">
      <c r="B9" s="270"/>
      <c r="C9" s="262" t="s">
        <v>270</v>
      </c>
      <c r="D9" s="408" t="s">
        <v>271</v>
      </c>
      <c r="E9" s="406" t="s">
        <v>267</v>
      </c>
      <c r="F9" s="265"/>
      <c r="G9" s="224"/>
      <c r="H9" s="224"/>
      <c r="I9" s="53"/>
    </row>
    <row r="10" spans="2:9" s="312" customFormat="1" ht="89.25" customHeight="1">
      <c r="B10" s="270"/>
      <c r="C10" s="409" t="s">
        <v>272</v>
      </c>
      <c r="D10" s="407" t="s">
        <v>273</v>
      </c>
      <c r="E10" s="410" t="s">
        <v>274</v>
      </c>
      <c r="F10" s="411"/>
      <c r="G10" s="412"/>
      <c r="H10" s="412"/>
      <c r="I10" s="53"/>
    </row>
    <row r="11" spans="2:9" s="312" customFormat="1" ht="48.75" customHeight="1">
      <c r="B11" s="270"/>
      <c r="C11" s="409" t="s">
        <v>275</v>
      </c>
      <c r="D11" s="407" t="s">
        <v>276</v>
      </c>
      <c r="E11" s="410" t="s">
        <v>274</v>
      </c>
      <c r="F11" s="411"/>
      <c r="G11" s="412"/>
      <c r="H11" s="412"/>
      <c r="I11" s="53"/>
    </row>
    <row r="12" spans="2:9" s="312" customFormat="1" ht="66.75" customHeight="1">
      <c r="B12" s="270"/>
      <c r="C12" s="409" t="s">
        <v>277</v>
      </c>
      <c r="D12" s="405" t="s">
        <v>278</v>
      </c>
      <c r="E12" s="410" t="s">
        <v>274</v>
      </c>
      <c r="F12" s="411"/>
      <c r="G12" s="412"/>
      <c r="H12" s="412"/>
      <c r="I12" s="53"/>
    </row>
    <row r="13" spans="2:9" s="312" customFormat="1" ht="66.75" customHeight="1">
      <c r="B13" s="270"/>
      <c r="C13" s="262" t="s">
        <v>279</v>
      </c>
      <c r="D13" s="408" t="s">
        <v>280</v>
      </c>
      <c r="E13" s="410" t="s">
        <v>274</v>
      </c>
      <c r="F13" s="265"/>
      <c r="G13" s="224"/>
      <c r="H13" s="224"/>
      <c r="I13" s="53"/>
    </row>
    <row r="14" spans="2:9" s="312" customFormat="1" ht="166.5" customHeight="1">
      <c r="B14" s="270"/>
      <c r="C14" s="262" t="s">
        <v>281</v>
      </c>
      <c r="D14" s="413" t="s">
        <v>282</v>
      </c>
      <c r="E14" s="414" t="s">
        <v>283</v>
      </c>
      <c r="F14" s="265"/>
      <c r="G14" s="224"/>
      <c r="H14" s="224"/>
      <c r="I14" s="53"/>
    </row>
    <row r="15" spans="2:9" s="312" customFormat="1" ht="78" customHeight="1">
      <c r="B15" s="270"/>
      <c r="C15" s="416" t="s">
        <v>284</v>
      </c>
      <c r="D15" s="417" t="s">
        <v>285</v>
      </c>
      <c r="E15" s="418" t="s">
        <v>286</v>
      </c>
      <c r="F15" s="411"/>
      <c r="G15" s="412"/>
      <c r="H15" s="412"/>
      <c r="I15" s="53"/>
    </row>
    <row r="16" spans="2:9" s="312" customFormat="1" ht="169.5" customHeight="1">
      <c r="B16" s="270"/>
      <c r="C16" s="409" t="s">
        <v>287</v>
      </c>
      <c r="D16" s="407" t="s">
        <v>288</v>
      </c>
      <c r="E16" s="415" t="s">
        <v>289</v>
      </c>
      <c r="F16" s="411"/>
      <c r="G16" s="412"/>
      <c r="H16" s="412"/>
      <c r="I16" s="53"/>
    </row>
    <row r="17" spans="2:9" s="312" customFormat="1" ht="21">
      <c r="B17" s="270"/>
      <c r="C17" s="53"/>
      <c r="D17" s="53"/>
      <c r="E17" s="53"/>
      <c r="F17" s="53"/>
      <c r="G17" s="53"/>
      <c r="H17" s="53"/>
      <c r="I17" s="53"/>
    </row>
    <row r="18" spans="2:9" s="312" customFormat="1" ht="21">
      <c r="B18" s="316"/>
      <c r="C18" s="53"/>
      <c r="D18" s="53"/>
      <c r="E18" s="53"/>
      <c r="F18" s="53"/>
      <c r="G18" s="53"/>
      <c r="H18" s="53"/>
      <c r="I18" s="53"/>
    </row>
    <row r="19" spans="2:9" s="312" customFormat="1" ht="21">
      <c r="B19" s="316"/>
    </row>
    <row r="20" spans="2:9" s="312" customFormat="1" ht="21">
      <c r="B20" s="316"/>
    </row>
    <row r="21" spans="2:9" s="312" customFormat="1" ht="21">
      <c r="B21" s="316"/>
    </row>
  </sheetData>
  <mergeCells count="2">
    <mergeCell ref="C1:F1"/>
    <mergeCell ref="C3:H5"/>
  </mergeCells>
  <conditionalFormatting sqref="G8:H16 D7:D16">
    <cfRule type="expression" dxfId="82" priority="58">
      <formula>$G7="With Salix for Review"</formula>
    </cfRule>
    <cfRule type="expression" dxfId="81" priority="59">
      <formula>$G7="Information received – Resolved"</formula>
    </cfRule>
    <cfRule type="expression" dxfId="80" priority="60">
      <formula>#REF!=TRUE</formula>
    </cfRule>
  </conditionalFormatting>
  <conditionalFormatting sqref="F8:F16">
    <cfRule type="expression" dxfId="79" priority="73">
      <formula>#REF!=TRUE</formula>
    </cfRule>
  </conditionalFormatting>
  <dataValidations count="2">
    <dataValidation type="date" operator="greaterThan" allowBlank="1" showInputMessage="1" showErrorMessage="1" sqref="F8:F16" xr:uid="{E31EBEE1-D9C2-48D4-AF8A-1B4D10BB7906}">
      <formula1>44927</formula1>
    </dataValidation>
    <dataValidation operator="greaterThanOrEqual" allowBlank="1" showInputMessage="1" showErrorMessage="1" sqref="E7:E16" xr:uid="{F17E165C-523E-4095-8F28-EFDDC220341C}"/>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CE1FB-CDAD-4A78-801C-8590FFE28A4E}">
  <sheetPr codeName="Sheet7"/>
  <dimension ref="A1:BQ41"/>
  <sheetViews>
    <sheetView zoomScale="70" zoomScaleNormal="70" workbookViewId="0">
      <selection activeCell="D16" sqref="D16"/>
    </sheetView>
  </sheetViews>
  <sheetFormatPr defaultRowHeight="14.45"/>
  <cols>
    <col min="1" max="1" width="35.5703125" customWidth="1"/>
    <col min="2" max="2" width="19.28515625" customWidth="1"/>
    <col min="3" max="3" width="43.28515625" bestFit="1" customWidth="1"/>
    <col min="4" max="4" width="37.42578125" customWidth="1"/>
    <col min="5" max="5" width="28.5703125" customWidth="1"/>
    <col min="6" max="6" width="32.28515625" customWidth="1"/>
    <col min="7" max="7" width="20.28515625" customWidth="1"/>
    <col min="8" max="8" width="21.42578125" customWidth="1"/>
    <col min="9" max="10" width="23.7109375" customWidth="1"/>
    <col min="11" max="11" width="44.5703125" customWidth="1"/>
    <col min="12" max="12" width="20.28515625" customWidth="1"/>
    <col min="13" max="13" width="27.7109375" customWidth="1"/>
    <col min="14" max="14" width="21" customWidth="1"/>
    <col min="15" max="15" width="18.5703125" customWidth="1"/>
    <col min="16" max="16" width="21.42578125" customWidth="1"/>
    <col min="17" max="17" width="18.5703125" customWidth="1"/>
    <col min="18" max="18" width="28.28515625" customWidth="1"/>
    <col min="19" max="19" width="21.5703125" customWidth="1"/>
    <col min="20" max="20" width="22.7109375" customWidth="1"/>
    <col min="21" max="21" width="29.28515625" bestFit="1" customWidth="1"/>
    <col min="22" max="22" width="38.28515625" customWidth="1"/>
    <col min="23" max="23" width="38.5703125" customWidth="1"/>
    <col min="24" max="24" width="34.5703125" customWidth="1"/>
    <col min="25" max="25" width="19" customWidth="1"/>
    <col min="26" max="26" width="34.5703125" customWidth="1"/>
    <col min="27" max="27" width="45.7109375" customWidth="1"/>
    <col min="28" max="28" width="38.42578125" customWidth="1"/>
    <col min="29" max="29" width="40.42578125" customWidth="1"/>
    <col min="30" max="30" width="22.42578125" customWidth="1"/>
    <col min="31" max="31" width="22.7109375" customWidth="1"/>
    <col min="32" max="32" width="23.42578125" customWidth="1"/>
    <col min="33" max="33" width="20.28515625" customWidth="1"/>
    <col min="34" max="34" width="23.7109375" customWidth="1"/>
    <col min="35" max="35" width="20.28515625" customWidth="1"/>
    <col min="36" max="36" width="30.42578125" customWidth="1"/>
    <col min="37" max="37" width="23.7109375" customWidth="1"/>
    <col min="38" max="38" width="25.28515625" customWidth="1"/>
    <col min="39" max="39" width="27.5703125" customWidth="1"/>
    <col min="40" max="40" width="28.28515625" customWidth="1"/>
    <col min="41" max="41" width="28.5703125" customWidth="1"/>
    <col min="42" max="42" width="25.28515625" customWidth="1"/>
    <col min="43" max="43" width="28.7109375" customWidth="1"/>
    <col min="44" max="44" width="25.28515625" customWidth="1"/>
    <col min="45" max="45" width="35.5703125" customWidth="1"/>
    <col min="46" max="46" width="29.28515625" customWidth="1"/>
    <col min="47" max="47" width="30.28515625" customWidth="1"/>
    <col min="48" max="48" width="31.5703125" customWidth="1"/>
    <col min="49" max="49" width="70.28515625" customWidth="1"/>
    <col min="50" max="50" width="61.7109375" customWidth="1"/>
    <col min="51" max="51" width="67" customWidth="1"/>
    <col min="52" max="52" width="31.7109375" customWidth="1"/>
    <col min="53" max="53" width="40.5703125" customWidth="1"/>
    <col min="54" max="54" width="39.5703125" customWidth="1"/>
    <col min="55" max="55" width="22.7109375" bestFit="1" customWidth="1"/>
    <col min="56" max="56" width="30" bestFit="1" customWidth="1"/>
    <col min="57" max="58" width="32.7109375" bestFit="1" customWidth="1"/>
    <col min="59" max="66" width="19.28515625" customWidth="1"/>
    <col min="67" max="67" width="48.28515625" customWidth="1"/>
    <col min="68" max="68" width="25.5703125" customWidth="1"/>
    <col min="69" max="69" width="40.5703125" customWidth="1"/>
  </cols>
  <sheetData>
    <row r="1" spans="1:69">
      <c r="A1" s="295" t="s">
        <v>290</v>
      </c>
    </row>
    <row r="2" spans="1:69" s="1" customFormat="1" ht="37.15" customHeight="1">
      <c r="A2" s="1" t="s">
        <v>291</v>
      </c>
      <c r="B2" s="1" t="s">
        <v>292</v>
      </c>
      <c r="C2" s="1" t="s">
        <v>82</v>
      </c>
      <c r="D2" s="1" t="s">
        <v>293</v>
      </c>
      <c r="E2" s="1" t="s">
        <v>90</v>
      </c>
      <c r="F2" s="1" t="s">
        <v>294</v>
      </c>
      <c r="G2" s="1" t="s">
        <v>295</v>
      </c>
      <c r="H2" s="194" t="s">
        <v>109</v>
      </c>
      <c r="I2" s="194" t="s">
        <v>296</v>
      </c>
      <c r="J2" s="194" t="s">
        <v>297</v>
      </c>
      <c r="K2" s="194" t="s">
        <v>298</v>
      </c>
      <c r="L2" s="194" t="s">
        <v>103</v>
      </c>
      <c r="M2" s="150" t="s">
        <v>299</v>
      </c>
      <c r="N2" s="150" t="s">
        <v>300</v>
      </c>
      <c r="O2" s="150" t="s">
        <v>301</v>
      </c>
      <c r="P2" s="150" t="s">
        <v>302</v>
      </c>
      <c r="Q2" s="150" t="s">
        <v>303</v>
      </c>
      <c r="R2" s="150" t="s">
        <v>304</v>
      </c>
      <c r="S2" s="150" t="s">
        <v>305</v>
      </c>
      <c r="T2" s="150" t="s">
        <v>306</v>
      </c>
      <c r="U2" s="152" t="s">
        <v>307</v>
      </c>
      <c r="V2" s="150" t="s">
        <v>308</v>
      </c>
      <c r="W2" s="150" t="s">
        <v>309</v>
      </c>
      <c r="X2" s="150" t="s">
        <v>310</v>
      </c>
      <c r="Y2" s="150" t="s">
        <v>311</v>
      </c>
      <c r="Z2" s="150" t="s">
        <v>115</v>
      </c>
      <c r="AA2" s="150" t="s">
        <v>312</v>
      </c>
      <c r="AB2" s="150" t="s">
        <v>313</v>
      </c>
      <c r="AC2" s="150" t="s">
        <v>314</v>
      </c>
      <c r="AD2" s="152" t="s">
        <v>315</v>
      </c>
      <c r="AE2" s="150" t="s">
        <v>316</v>
      </c>
      <c r="AF2" s="150" t="s">
        <v>317</v>
      </c>
      <c r="AG2" s="150" t="s">
        <v>318</v>
      </c>
      <c r="AH2" s="150" t="s">
        <v>319</v>
      </c>
      <c r="AI2" s="150" t="s">
        <v>320</v>
      </c>
      <c r="AJ2" s="150" t="s">
        <v>321</v>
      </c>
      <c r="AK2" s="150" t="s">
        <v>322</v>
      </c>
      <c r="AL2" s="150" t="s">
        <v>323</v>
      </c>
      <c r="AM2" s="152" t="s">
        <v>324</v>
      </c>
      <c r="AN2" s="150" t="s">
        <v>325</v>
      </c>
      <c r="AO2" s="150" t="s">
        <v>326</v>
      </c>
      <c r="AP2" s="150" t="s">
        <v>327</v>
      </c>
      <c r="AQ2" s="150" t="s">
        <v>328</v>
      </c>
      <c r="AR2" s="150" t="s">
        <v>329</v>
      </c>
      <c r="AS2" s="150" t="s">
        <v>330</v>
      </c>
      <c r="AT2" s="150" t="s">
        <v>331</v>
      </c>
      <c r="AU2" s="150" t="s">
        <v>332</v>
      </c>
      <c r="AV2" s="152" t="s">
        <v>333</v>
      </c>
      <c r="AW2" s="160" t="s">
        <v>121</v>
      </c>
      <c r="AX2" s="147" t="s">
        <v>122</v>
      </c>
      <c r="AY2" s="147" t="s">
        <v>123</v>
      </c>
      <c r="AZ2" s="147" t="s">
        <v>124</v>
      </c>
      <c r="BA2" s="147" t="s">
        <v>126</v>
      </c>
      <c r="BB2" s="147" t="s">
        <v>334</v>
      </c>
      <c r="BC2" s="147" t="s">
        <v>335</v>
      </c>
      <c r="BD2" s="147" t="s">
        <v>336</v>
      </c>
      <c r="BE2" s="147" t="s">
        <v>337</v>
      </c>
      <c r="BF2" s="147" t="s">
        <v>338</v>
      </c>
      <c r="BG2" s="147" t="s">
        <v>339</v>
      </c>
      <c r="BH2" s="147" t="s">
        <v>340</v>
      </c>
      <c r="BI2" s="147" t="s">
        <v>341</v>
      </c>
      <c r="BJ2" s="147" t="s">
        <v>342</v>
      </c>
      <c r="BK2" s="147" t="s">
        <v>343</v>
      </c>
      <c r="BL2" s="147" t="s">
        <v>344</v>
      </c>
      <c r="BM2" s="147" t="s">
        <v>345</v>
      </c>
      <c r="BN2" s="147" t="s">
        <v>346</v>
      </c>
      <c r="BO2" s="147" t="s">
        <v>347</v>
      </c>
      <c r="BP2" s="147" t="s">
        <v>166</v>
      </c>
      <c r="BQ2" s="147" t="s">
        <v>348</v>
      </c>
    </row>
    <row r="3" spans="1:69">
      <c r="A3" s="192">
        <f>'Step 2 Report'!D8</f>
        <v>0</v>
      </c>
      <c r="B3" s="192">
        <f>'Step 2 Report'!D6</f>
        <v>0</v>
      </c>
      <c r="C3" s="6">
        <f>'Step 2 Report'!D12</f>
        <v>0</v>
      </c>
      <c r="D3" s="192" t="str" cm="1">
        <f t="array" ref="D3">IF('Step 2 Report'!D20="New Contact",New_Contacts_Table[Concat],'Step 2 Report'!D20)</f>
        <v xml:space="preserve"> </v>
      </c>
      <c r="E3" s="192">
        <f>'Step 2 Report'!D22</f>
        <v>0</v>
      </c>
      <c r="F3" s="192" t="str">
        <f>'Step 2 Report'!D28</f>
        <v>On track</v>
      </c>
      <c r="G3" s="193">
        <f>'Step 2 Report'!D29</f>
        <v>0</v>
      </c>
      <c r="H3" s="192">
        <f>'Step 2 Report'!D30</f>
        <v>0</v>
      </c>
      <c r="I3" s="191">
        <f>'Step 2 Report'!D31</f>
        <v>0</v>
      </c>
      <c r="J3" s="192">
        <f>'Step 2 Report'!D32</f>
        <v>0</v>
      </c>
      <c r="K3" s="192">
        <f>'Step 2 Report'!D33</f>
        <v>0</v>
      </c>
      <c r="L3" s="192" t="str">
        <f>'Step 2 Report'!D35</f>
        <v/>
      </c>
      <c r="M3" s="190" t="e">
        <f>'Step 2 Report'!D39*100</f>
        <v>#VALUE!</v>
      </c>
      <c r="N3" s="190"/>
      <c r="O3" s="304" t="e">
        <f>'Step 2 Report'!D40*100</f>
        <v>#VALUE!</v>
      </c>
      <c r="P3" s="190" t="e">
        <f>'Step 2 Report'!D41*100</f>
        <v>#VALUE!</v>
      </c>
      <c r="Q3" s="190" t="e">
        <f>'Step 2 Report'!D42*100</f>
        <v>#VALUE!</v>
      </c>
      <c r="R3" s="190" t="e">
        <f>'Step 2 Report'!D43*100</f>
        <v>#VALUE!</v>
      </c>
      <c r="S3" s="190" t="e">
        <f>'Step 2 Report'!D44*100</f>
        <v>#VALUE!</v>
      </c>
      <c r="T3" s="190" t="e">
        <f>'Step 2 Report'!D45*100</f>
        <v>#VALUE!</v>
      </c>
      <c r="U3" s="190" t="e">
        <f>'Step 2 Report'!D46*100</f>
        <v>#VALUE!</v>
      </c>
      <c r="V3" s="193">
        <f>'Step 2 Report'!E39</f>
        <v>0</v>
      </c>
      <c r="W3" s="193"/>
      <c r="X3" s="193">
        <f>'Step 2 Report'!E40</f>
        <v>0</v>
      </c>
      <c r="Y3" s="193">
        <f>'Step 2 Report'!E41</f>
        <v>0</v>
      </c>
      <c r="Z3" s="193">
        <f>'Step 2 Report'!E42</f>
        <v>0</v>
      </c>
      <c r="AA3" s="193">
        <f>'Step 2 Report'!E43</f>
        <v>0</v>
      </c>
      <c r="AB3" s="193">
        <f>'Step 2 Report'!E44</f>
        <v>0</v>
      </c>
      <c r="AC3" s="193">
        <f>'Step 2 Report'!E45</f>
        <v>0</v>
      </c>
      <c r="AD3" s="193">
        <f>'Step 2 Report'!E46</f>
        <v>0</v>
      </c>
      <c r="AE3" s="191">
        <f>'Step 2 Report'!F39</f>
        <v>0</v>
      </c>
      <c r="AF3" s="191"/>
      <c r="AG3" s="191">
        <f>'Step 2 Report'!F40</f>
        <v>0</v>
      </c>
      <c r="AH3" s="191">
        <f>'Step 2 Report'!F41</f>
        <v>0</v>
      </c>
      <c r="AI3" s="191">
        <f>'Step 2 Report'!F42</f>
        <v>0</v>
      </c>
      <c r="AJ3" s="191">
        <f>'Step 2 Report'!F43</f>
        <v>0</v>
      </c>
      <c r="AK3" s="191">
        <f>'Step 2 Report'!F44</f>
        <v>0</v>
      </c>
      <c r="AL3" s="191">
        <f>'Step 2 Report'!F45</f>
        <v>0</v>
      </c>
      <c r="AM3" s="191">
        <f>'Step 2 Report'!F46</f>
        <v>0</v>
      </c>
      <c r="AN3" s="192">
        <f>'Step 2 Report'!H39</f>
        <v>0</v>
      </c>
      <c r="AO3" s="192"/>
      <c r="AP3" s="192">
        <f>'Step 2 Report'!H40</f>
        <v>0</v>
      </c>
      <c r="AQ3" s="192">
        <f>'Step 2 Report'!H41</f>
        <v>0</v>
      </c>
      <c r="AR3" s="192">
        <f>'Step 2 Report'!H42</f>
        <v>0</v>
      </c>
      <c r="AS3" s="192">
        <f>'Step 2 Report'!H43</f>
        <v>0</v>
      </c>
      <c r="AT3" s="192">
        <f>'Step 2 Report'!H44</f>
        <v>0</v>
      </c>
      <c r="AU3" s="192">
        <f>'Step 2 Report'!H45</f>
        <v>0</v>
      </c>
      <c r="AV3" s="192">
        <f>'Step 2 Report'!H46</f>
        <v>0</v>
      </c>
      <c r="AW3" s="192">
        <f>'Step 2 Report'!D55</f>
        <v>0</v>
      </c>
      <c r="AX3" s="192">
        <f>'Step 2 Report'!D57</f>
        <v>0</v>
      </c>
      <c r="AY3" s="192">
        <f>'Step 2 Report'!D59</f>
        <v>0</v>
      </c>
      <c r="AZ3" s="193">
        <f>'Step 2 Report'!D60</f>
        <v>0</v>
      </c>
      <c r="BA3" s="192">
        <f>'Step 2 Report'!D62</f>
        <v>0</v>
      </c>
      <c r="BB3" s="192">
        <f>'Step 2 Report'!D62</f>
        <v>0</v>
      </c>
      <c r="BC3" s="192">
        <f>'Step 2 Report'!E96</f>
        <v>0</v>
      </c>
      <c r="BD3" s="192">
        <f>'Step 2 Report'!H96</f>
        <v>0</v>
      </c>
      <c r="BE3" s="192">
        <f>'Step 2 Report'!I96</f>
        <v>0</v>
      </c>
      <c r="BF3" s="192">
        <f>'Step 2 Report'!D96</f>
        <v>0</v>
      </c>
      <c r="BG3" s="192">
        <f>'Step 2 Report'!C99</f>
        <v>0</v>
      </c>
      <c r="BH3" s="192"/>
      <c r="BI3" s="192"/>
      <c r="BJ3" s="192"/>
      <c r="BK3" s="192"/>
      <c r="BL3" s="192"/>
      <c r="BM3" s="192"/>
      <c r="BN3" s="192"/>
      <c r="BO3" s="192"/>
      <c r="BP3" s="192" cm="1">
        <f t="array" ref="BP3">MMR_Creation_Table[PHASE 3 PSDS PROJECT]</f>
        <v>0</v>
      </c>
      <c r="BQ3" s="192" t="str">
        <f>_xlfn.CONCAT(Main_MMR_Table[[#This Row],[Current Project Reference]],'Step 2 Report'!D14:E14)</f>
        <v>0</v>
      </c>
    </row>
    <row r="4" spans="1:69" ht="43.5">
      <c r="A4" s="1" t="s">
        <v>130</v>
      </c>
      <c r="B4" t="s">
        <v>349</v>
      </c>
      <c r="C4" t="s">
        <v>350</v>
      </c>
      <c r="D4" t="s">
        <v>351</v>
      </c>
      <c r="E4" t="s">
        <v>134</v>
      </c>
      <c r="F4" t="s">
        <v>352</v>
      </c>
      <c r="G4" t="s">
        <v>348</v>
      </c>
    </row>
    <row r="5" spans="1:69">
      <c r="A5" s="192" t="str">
        <f>'Step 2 Report'!C70</f>
        <v>1. Delays in gaining DNO approval for connection upgrades</v>
      </c>
      <c r="B5" s="192" t="str">
        <f>'Step 2 Report'!D70</f>
        <v>Issue</v>
      </c>
      <c r="C5" s="192">
        <f>'Step 2 Report'!E70</f>
        <v>0</v>
      </c>
      <c r="D5" s="192" t="str">
        <f>'Step 2 Report'!H70</f>
        <v>Low</v>
      </c>
      <c r="E5" s="193">
        <f>'Step 2 Report'!I70</f>
        <v>0</v>
      </c>
      <c r="F5" s="192">
        <f>'Step 2 Report'!$D$8</f>
        <v>0</v>
      </c>
      <c r="G5" s="192"/>
    </row>
    <row r="6" spans="1:69">
      <c r="A6" s="192" t="str">
        <f>'Step 2 Report'!C71</f>
        <v>2. Delays in project approvals</v>
      </c>
      <c r="B6" s="192" t="str">
        <f>'Step 2 Report'!D71</f>
        <v>Risk</v>
      </c>
      <c r="C6" s="192">
        <f>'Step 2 Report'!E71</f>
        <v>0</v>
      </c>
      <c r="D6" s="192">
        <f>'Step 2 Report'!H71</f>
        <v>0</v>
      </c>
      <c r="E6" s="193">
        <f>'Step 2 Report'!I71</f>
        <v>0</v>
      </c>
      <c r="F6" s="192">
        <f>'Step 2 Report'!$D$8</f>
        <v>0</v>
      </c>
      <c r="G6" s="192"/>
    </row>
    <row r="7" spans="1:69">
      <c r="A7" s="192" t="str">
        <f>'Step 2 Report'!C72</f>
        <v>3. Delays in gaining required planning permissions</v>
      </c>
      <c r="B7" s="192" t="str">
        <f>'Step 2 Report'!D72</f>
        <v>Issue</v>
      </c>
      <c r="C7" s="192">
        <f>'Step 2 Report'!E72</f>
        <v>0</v>
      </c>
      <c r="D7" s="192">
        <f>'Step 2 Report'!H72</f>
        <v>0</v>
      </c>
      <c r="E7" s="193">
        <f>'Step 2 Report'!I72</f>
        <v>0</v>
      </c>
      <c r="F7" s="192">
        <f>'Step 2 Report'!$D$8</f>
        <v>0</v>
      </c>
      <c r="G7" s="192"/>
    </row>
    <row r="8" spans="1:69">
      <c r="A8" s="192" t="str">
        <f>'Step 2 Report'!C73</f>
        <v>4. Delays in lead in time for equipment</v>
      </c>
      <c r="B8" s="192" t="str">
        <f>'Step 2 Report'!D73</f>
        <v>Risk</v>
      </c>
      <c r="C8" s="192">
        <f>'Step 2 Report'!E73</f>
        <v>0</v>
      </c>
      <c r="D8" s="192">
        <f>'Step 2 Report'!H73</f>
        <v>0</v>
      </c>
      <c r="E8" s="193">
        <f>'Step 2 Report'!I73</f>
        <v>0</v>
      </c>
      <c r="F8" s="192">
        <f>'Step 2 Report'!$D$8</f>
        <v>0</v>
      </c>
      <c r="G8" s="192"/>
    </row>
    <row r="9" spans="1:69">
      <c r="A9" s="192">
        <f>'Step 2 Report'!C74</f>
        <v>0</v>
      </c>
      <c r="B9" s="192">
        <f>'Step 2 Report'!D74</f>
        <v>0</v>
      </c>
      <c r="C9" s="192">
        <f>'Step 2 Report'!E74</f>
        <v>0</v>
      </c>
      <c r="D9" s="192">
        <f>'Step 2 Report'!H74</f>
        <v>0</v>
      </c>
      <c r="E9" s="193">
        <f>'Step 2 Report'!I74</f>
        <v>0</v>
      </c>
      <c r="F9" s="192">
        <f>'Step 2 Report'!$D$8</f>
        <v>0</v>
      </c>
      <c r="G9" s="192"/>
    </row>
    <row r="10" spans="1:69">
      <c r="A10" s="192">
        <f>'Step 2 Report'!C75</f>
        <v>0</v>
      </c>
      <c r="B10" s="192">
        <f>'Step 2 Report'!D75</f>
        <v>0</v>
      </c>
      <c r="C10" s="192">
        <f>'Step 2 Report'!E75</f>
        <v>0</v>
      </c>
      <c r="D10" s="192">
        <f>'Step 2 Report'!H75</f>
        <v>0</v>
      </c>
      <c r="E10" s="193">
        <f>'Step 2 Report'!I75</f>
        <v>0</v>
      </c>
      <c r="F10" s="192">
        <f>'Step 2 Report'!$D$8</f>
        <v>0</v>
      </c>
      <c r="G10" s="192"/>
    </row>
    <row r="11" spans="1:69">
      <c r="A11" s="192">
        <f>'Step 2 Report'!C76</f>
        <v>0</v>
      </c>
      <c r="B11" s="192">
        <f>'Step 2 Report'!D76</f>
        <v>0</v>
      </c>
      <c r="C11" s="192">
        <f>'Step 2 Report'!E76</f>
        <v>0</v>
      </c>
      <c r="D11" s="192">
        <f>'Step 2 Report'!H76</f>
        <v>0</v>
      </c>
      <c r="E11" s="193">
        <f>'Step 2 Report'!I76</f>
        <v>0</v>
      </c>
      <c r="F11" s="192">
        <f>'Step 2 Report'!$D$8</f>
        <v>0</v>
      </c>
      <c r="G11" s="192"/>
    </row>
    <row r="12" spans="1:69">
      <c r="A12" s="192">
        <f>'Step 2 Report'!C77</f>
        <v>0</v>
      </c>
      <c r="B12" s="192">
        <f>'Step 2 Report'!D77</f>
        <v>0</v>
      </c>
      <c r="C12" s="192">
        <f>'Step 2 Report'!E77</f>
        <v>0</v>
      </c>
      <c r="D12" s="192">
        <f>'Step 2 Report'!H77</f>
        <v>0</v>
      </c>
      <c r="E12" s="193">
        <f>'Step 2 Report'!I77</f>
        <v>0</v>
      </c>
      <c r="F12" s="192">
        <f>'Step 2 Report'!$D$8</f>
        <v>0</v>
      </c>
      <c r="G12" s="192"/>
    </row>
    <row r="13" spans="1:69">
      <c r="A13" s="192"/>
      <c r="B13" s="192"/>
      <c r="C13" s="192"/>
      <c r="D13" s="192"/>
      <c r="E13" s="193">
        <f>'Step 2 Report'!I78</f>
        <v>0</v>
      </c>
    </row>
    <row r="15" spans="1:69">
      <c r="A15" t="s">
        <v>180</v>
      </c>
      <c r="B15" t="s">
        <v>352</v>
      </c>
      <c r="C15" t="s">
        <v>353</v>
      </c>
      <c r="D15" t="s">
        <v>354</v>
      </c>
      <c r="E15" t="s">
        <v>355</v>
      </c>
      <c r="F15" t="s">
        <v>356</v>
      </c>
      <c r="G15" t="s">
        <v>357</v>
      </c>
      <c r="H15" t="s">
        <v>358</v>
      </c>
      <c r="I15" t="s">
        <v>359</v>
      </c>
    </row>
    <row r="16" spans="1:69">
      <c r="A16" cm="1">
        <f t="array" ref="A16">Contacts_Creation_Table[Customer ID]</f>
        <v>0</v>
      </c>
      <c r="B16">
        <f>'Step 2 Report'!$D$8</f>
        <v>0</v>
      </c>
      <c r="C16" t="e">
        <f>'Step 2 Report'!#REF!</f>
        <v>#REF!</v>
      </c>
      <c r="D16" t="e">
        <f>'Step 2 Report'!#REF!</f>
        <v>#REF!</v>
      </c>
      <c r="E16">
        <f>'Step 2 Report'!G20</f>
        <v>0</v>
      </c>
      <c r="F16">
        <f>'Step 2 Report'!I20</f>
        <v>0</v>
      </c>
      <c r="G16">
        <f>'Step 2 Report'!G22</f>
        <v>0</v>
      </c>
      <c r="H16">
        <f>'Step 2 Report'!I22</f>
        <v>0</v>
      </c>
      <c r="I16" t="e">
        <f>_xlfn.CONCAT(Main_MMR_Table[Organisation Name]," : ",New_Contacts_Table[[#This Row],[First Name]]," ",New_Contacts_Table[[#This Row],[Last Name]])</f>
        <v>#REF!</v>
      </c>
    </row>
    <row r="17" spans="1:4" ht="14.1" customHeight="1">
      <c r="A17" s="192"/>
      <c r="B17" s="193"/>
      <c r="C17" s="193"/>
      <c r="D17" s="192"/>
    </row>
    <row r="18" spans="1:4">
      <c r="A18" s="192"/>
      <c r="B18" s="193"/>
      <c r="C18" s="193"/>
      <c r="D18" s="192"/>
    </row>
    <row r="19" spans="1:4">
      <c r="A19" s="192"/>
      <c r="B19" s="193"/>
      <c r="C19" s="193"/>
      <c r="D19" s="192"/>
    </row>
    <row r="20" spans="1:4">
      <c r="A20" s="192"/>
      <c r="B20" s="193"/>
      <c r="C20" s="193"/>
      <c r="D20" s="192"/>
    </row>
    <row r="21" spans="1:4">
      <c r="A21" s="192"/>
      <c r="B21" s="193"/>
      <c r="C21" s="193"/>
      <c r="D21" s="192"/>
    </row>
    <row r="22" spans="1:4">
      <c r="A22" s="192"/>
      <c r="B22" s="193"/>
      <c r="C22" s="193"/>
      <c r="D22" s="192"/>
    </row>
    <row r="23" spans="1:4">
      <c r="A23" s="192"/>
      <c r="B23" s="193"/>
      <c r="C23" s="193"/>
      <c r="D23" s="192"/>
    </row>
    <row r="24" spans="1:4">
      <c r="A24" s="192"/>
      <c r="B24" s="193"/>
      <c r="C24" s="193"/>
      <c r="D24" s="192"/>
    </row>
    <row r="25" spans="1:4">
      <c r="A25" s="192"/>
      <c r="B25" s="193"/>
      <c r="C25" s="193"/>
      <c r="D25" s="192"/>
    </row>
    <row r="26" spans="1:4">
      <c r="A26" s="192"/>
      <c r="B26" s="193"/>
      <c r="C26" s="193"/>
      <c r="D26" s="192"/>
    </row>
    <row r="27" spans="1:4">
      <c r="A27" s="192"/>
      <c r="B27" s="193"/>
      <c r="C27" s="193"/>
      <c r="D27" s="192"/>
    </row>
    <row r="28" spans="1:4">
      <c r="A28" s="192"/>
      <c r="B28" s="193"/>
      <c r="C28" s="193"/>
      <c r="D28" s="192"/>
    </row>
    <row r="29" spans="1:4">
      <c r="A29" s="192"/>
      <c r="B29" s="193"/>
      <c r="C29" s="193"/>
      <c r="D29" s="192"/>
    </row>
    <row r="30" spans="1:4">
      <c r="A30" s="192"/>
      <c r="B30" s="193"/>
      <c r="C30" s="193"/>
      <c r="D30" s="192"/>
    </row>
    <row r="31" spans="1:4">
      <c r="A31" s="192"/>
      <c r="B31" s="193"/>
      <c r="C31" s="193"/>
      <c r="D31" s="192"/>
    </row>
    <row r="32" spans="1:4">
      <c r="A32" s="192"/>
      <c r="B32" s="193"/>
      <c r="C32" s="193"/>
      <c r="D32" s="192"/>
    </row>
    <row r="33" spans="1:4">
      <c r="A33" s="192"/>
      <c r="B33" s="193"/>
      <c r="C33" s="193"/>
      <c r="D33" s="192"/>
    </row>
    <row r="34" spans="1:4">
      <c r="A34" s="192"/>
      <c r="B34" s="193"/>
      <c r="C34" s="193"/>
      <c r="D34" s="192"/>
    </row>
    <row r="35" spans="1:4">
      <c r="A35" s="192"/>
      <c r="B35" s="193"/>
      <c r="C35" s="193"/>
      <c r="D35" s="192"/>
    </row>
    <row r="36" spans="1:4">
      <c r="A36" s="192"/>
      <c r="B36" s="193"/>
      <c r="C36" s="193"/>
      <c r="D36" s="192"/>
    </row>
    <row r="37" spans="1:4">
      <c r="A37" s="192"/>
      <c r="B37" s="193"/>
      <c r="C37" s="193"/>
      <c r="D37" s="192"/>
    </row>
    <row r="38" spans="1:4">
      <c r="A38" s="192"/>
      <c r="B38" s="193"/>
      <c r="C38" s="193"/>
      <c r="D38" s="192"/>
    </row>
    <row r="39" spans="1:4">
      <c r="A39" s="192"/>
      <c r="B39" s="193"/>
      <c r="C39" s="193"/>
      <c r="D39" s="192"/>
    </row>
    <row r="40" spans="1:4">
      <c r="A40" s="192"/>
      <c r="B40" s="193"/>
      <c r="C40" s="193"/>
      <c r="D40" s="192"/>
    </row>
    <row r="41" spans="1:4">
      <c r="A41" s="192"/>
      <c r="B41" s="193"/>
      <c r="C41" s="193"/>
      <c r="D41" s="192"/>
    </row>
  </sheetData>
  <phoneticPr fontId="54" type="noConversion"/>
  <pageMargins left="0.7" right="0.7" top="0.75" bottom="0.75" header="0.3" footer="0.3"/>
  <pageSetup paperSize="9" orientation="portrait" r:id="rId1"/>
  <customProperties>
    <customPr name="GUID" r:id="rId2"/>
  </customProperties>
  <tableParts count="3">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U D A A B Q S w M E F A A C A A g A N Y h h V O 6 P B M u l A A A A 9 g A A A B I A H A B D b 2 5 m a W c v U G F j a 2 F n Z S 5 4 b W w g o h g A K K A U A A A A A A A A A A A A A A A A A A A A A A A A A A A A h Y 9 B C s I w F E S v U r J v k l Y R K b 8 p 6 M K N B U E Q t y H G N t j + S p O a 3 s 2 F R / I K V r T q z u W 8 e Y u Z + / U G W V 9 X w U W 3 1 j S Y k o h y E m h U z c F g k Z L O H c M 5 y Q R s p D r J Q g e D j D b p 7 S E l p X P n h D H v P f U T 2 r Q F i z m P 2 D 5 f b 1 W p a 0 k + s v k v h w a t k 6 g 0 E b B 7 j R E x j T i n s + m w C d g I I T f 4 F e K h e 7 Y / E J Z d 5 b p W C 4 3 h a g F s j M D e H 8 Q D U E s D B B Q A A g A I A D W I Y V 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1 i G F U K I p H u A 4 A A A A R A A A A E w A c A E Z v c m 1 1 b G F z L 1 N l Y 3 R p b 2 4 x L m 0 g o h g A K K A U A A A A A A A A A A A A A A A A A A A A A A A A A A A A K 0 5 N L s n M z 1 M I h t C G 1 g B Q S w E C L Q A U A A I A C A A 1 i G F U 7 o 8 E y 6 U A A A D 2 A A A A E g A A A A A A A A A A A A A A A A A A A A A A Q 2 9 u Z m l n L 1 B h Y 2 t h Z 2 U u e G 1 s U E s B A i 0 A F A A C A A g A N Y h h V A / K 6 a u k A A A A 6 Q A A A B M A A A A A A A A A A A A A A A A A 8 Q A A A F t D b 2 5 0 Z W 5 0 X 1 R 5 c G V z X S 5 4 b W x Q S w E C L Q A U A A I A C A A 1 i G F U 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3 Q c 7 z j I + 1 U S + K O f o S + Y k L g A A A A A C A A A A A A A Q Z g A A A A E A A C A A A A D + 8 a 5 N 0 v U K + f 2 W w R a g L u T a 8 u T M M 4 z h T 1 C E q t L c x 0 3 7 x g A A A A A O g A A A A A I A A C A A A A D z 9 N 9 3 o a W l p C L s H 1 l D q u 6 1 1 o J O 5 s T p a M L c v C 5 g I Y q r N V A A A A B 7 4 1 3 + t V W e X w j d 3 t A h H + f k B P G 1 B a k t o u a X J + o B l v K N H u y I p w 0 8 G z o d 0 0 v t y s K Y L E I u L d a v L l V + p x M e p y 1 z M x F e B D u I A t u q c P N t 2 5 5 1 Q 7 e 8 d k A A A A A j t N n P D e 6 Z p q k m E u G 7 a 5 8 W n M G u W R 2 q 3 6 e D A o j u 9 + o V / Q A t J j O r M z V r u t Z Z p / V t 7 y + O 6 d O N o A 0 S N b 6 3 a 2 M y f F Y X < / 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AFA34EB4C04AE43BC67AD8900836E0E" ma:contentTypeVersion="25" ma:contentTypeDescription="Create a new document." ma:contentTypeScope="" ma:versionID="f663ad22dbf5cd7339b2bc7070c79294">
  <xsd:schema xmlns:xsd="http://www.w3.org/2001/XMLSchema" xmlns:xs="http://www.w3.org/2001/XMLSchema" xmlns:p="http://schemas.microsoft.com/office/2006/metadata/properties" xmlns:ns2="be28e28e-ad99-4936-b881-bde919605174" xmlns:ns3="e5ec1738-a0a1-42a0-b3e0-f441772668ec" xmlns:ns4="35b6a7de-9e1a-4b3d-8e58-e2a3da2946eb" targetNamespace="http://schemas.microsoft.com/office/2006/metadata/properties" ma:root="true" ma:fieldsID="42426fdfbca7c64b919b29523a496ed7" ns2:_="" ns3:_="" ns4:_="">
    <xsd:import namespace="be28e28e-ad99-4936-b881-bde919605174"/>
    <xsd:import namespace="e5ec1738-a0a1-42a0-b3e0-f441772668ec"/>
    <xsd:import namespace="35b6a7de-9e1a-4b3d-8e58-e2a3da2946eb"/>
    <xsd:element name="properties">
      <xsd:complexType>
        <xsd:sequence>
          <xsd:element name="documentManagement">
            <xsd:complexType>
              <xsd:all>
                <xsd:element ref="ns2:DocType" minOccurs="0"/>
                <xsd:element ref="ns2:DocumentType" minOccurs="0"/>
                <xsd:element ref="ns2:Period" minOccurs="0"/>
                <xsd:element ref="ns2:_Flow_SignoffStatus" minOccurs="0"/>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lcf76f155ced4ddcb4097134ff3c332f" minOccurs="0"/>
                <xsd:element ref="ns4: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28e28e-ad99-4936-b881-bde919605174" elementFormDefault="qualified">
    <xsd:import namespace="http://schemas.microsoft.com/office/2006/documentManagement/types"/>
    <xsd:import namespace="http://schemas.microsoft.com/office/infopath/2007/PartnerControls"/>
    <xsd:element name="DocType" ma:index="2" nillable="true" ma:displayName="Doc Type" ma:default="" ma:format="Dropdown" ma:internalName="DocType">
      <xsd:simpleType>
        <xsd:restriction base="dms:Choice">
          <xsd:enumeration value="Application Form"/>
          <xsd:enumeration value="Supporting Information"/>
          <xsd:enumeration value="GOL"/>
          <xsd:enumeration value="Correspondence"/>
          <xsd:enumeration value="Monitoring"/>
          <xsd:enumeration value="Payments"/>
          <xsd:enumeration value="Completion"/>
          <xsd:enumeration value="Post Completion"/>
        </xsd:restriction>
      </xsd:simpleType>
    </xsd:element>
    <xsd:element name="DocumentType" ma:index="3" nillable="true" ma:displayName="Document Type" ma:format="Dropdown" ma:internalName="DocumentType">
      <xsd:simpleType>
        <xsd:restriction base="dms:Choice">
          <xsd:enumeration value="Change Request"/>
          <xsd:enumeration value="Conditions"/>
          <xsd:enumeration value="Energy Savings Calculations"/>
          <xsd:enumeration value="Evidence"/>
          <xsd:enumeration value="Evidence of Costs"/>
          <xsd:enumeration value="Evidence of End of Life"/>
          <xsd:enumeration value="Supporting Documents"/>
          <xsd:enumeration value="Specifications"/>
        </xsd:restriction>
      </xsd:simpleType>
    </xsd:element>
    <xsd:element name="Period" ma:index="4" nillable="true" ma:displayName="Period" ma:format="Dropdown" ma:internalName="Period">
      <xsd:simpleType>
        <xsd:restriction base="dms:Choice">
          <xsd:enumeration value="Period 1"/>
          <xsd:enumeration value="Period 2"/>
          <xsd:enumeration value="Period 3"/>
          <xsd:enumeration value="Period 4"/>
          <xsd:enumeration value="Period 5"/>
          <xsd:enumeration value="Period 6"/>
          <xsd:enumeration value="Period 7"/>
          <xsd:enumeration value="Period 8"/>
          <xsd:enumeration value="Period 9"/>
          <xsd:enumeration value="Period 10"/>
          <xsd:enumeration value="Period 11"/>
          <xsd:enumeration value="Period 12"/>
        </xsd:restriction>
      </xsd:simpleType>
    </xsd:element>
    <xsd:element name="_Flow_SignoffStatus" ma:index="5" nillable="true" ma:displayName="Sign-off status" ma:internalName="Sign_x002d_off_x0020_status">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7408edb-d5a2-42de-bdcd-94a07c4505a8"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5ec1738-a0a1-42a0-b3e0-f441772668ec"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b6a7de-9e1a-4b3d-8e58-e2a3da2946eb"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9f097f90-d0c6-418f-9a4f-3aeff3717b8c}" ma:internalName="TaxCatchAll" ma:showField="CatchAllData" ma:web="35b6a7de-9e1a-4b3d-8e58-e2a3da2946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Flow_SignoffStatus xmlns="be28e28e-ad99-4936-b881-bde919605174" xsi:nil="true"/>
    <lcf76f155ced4ddcb4097134ff3c332f xmlns="be28e28e-ad99-4936-b881-bde919605174">
      <Terms xmlns="http://schemas.microsoft.com/office/infopath/2007/PartnerControls"/>
    </lcf76f155ced4ddcb4097134ff3c332f>
    <TaxCatchAll xmlns="35b6a7de-9e1a-4b3d-8e58-e2a3da2946eb" xsi:nil="true"/>
    <DocType xmlns="be28e28e-ad99-4936-b881-bde919605174">Supporting Information</DocType>
    <Period xmlns="be28e28e-ad99-4936-b881-bde919605174" xsi:nil="true"/>
    <DocumentType xmlns="be28e28e-ad99-4936-b881-bde919605174" xsi:nil="true"/>
  </documentManagement>
</p:properties>
</file>

<file path=customXml/itemProps1.xml><?xml version="1.0" encoding="utf-8"?>
<ds:datastoreItem xmlns:ds="http://schemas.openxmlformats.org/officeDocument/2006/customXml" ds:itemID="{AC24B597-9B34-4123-AF69-731193E28299}"/>
</file>

<file path=customXml/itemProps2.xml><?xml version="1.0" encoding="utf-8"?>
<ds:datastoreItem xmlns:ds="http://schemas.openxmlformats.org/officeDocument/2006/customXml" ds:itemID="{A477A672-60FE-4F67-91EA-7D144D707B06}"/>
</file>

<file path=customXml/itemProps3.xml><?xml version="1.0" encoding="utf-8"?>
<ds:datastoreItem xmlns:ds="http://schemas.openxmlformats.org/officeDocument/2006/customXml" ds:itemID="{E7C4C96D-82F8-424F-9878-2DCF50BF524D}"/>
</file>

<file path=customXml/itemProps4.xml><?xml version="1.0" encoding="utf-8"?>
<ds:datastoreItem xmlns:ds="http://schemas.openxmlformats.org/officeDocument/2006/customXml" ds:itemID="{F0356D84-1E51-407F-B63E-6903C6B7869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MarinaP</dc:creator>
  <cp:keywords/>
  <dc:description/>
  <cp:lastModifiedBy/>
  <cp:revision/>
  <dcterms:created xsi:type="dcterms:W3CDTF">2022-01-28T18:43:11Z</dcterms:created>
  <dcterms:modified xsi:type="dcterms:W3CDTF">2025-08-06T15:14:41Z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0x0101006AFA34EB4C04AE43BC67AD8900836E0E</vt:lpwstr>
  </property>
  <property fmtid="{D5CDD505-2E9C-101B-9397-08002B2CF9AE}" pid="3" name="MediaServiceImageTags">
    <vt:lpwstr/>
  </property>
</Properties>
</file>